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8411EB4A-3A78-4F40-B0BD-64D8C1431364}" xr6:coauthVersionLast="47" xr6:coauthVersionMax="47" xr10:uidLastSave="{00000000-0000-0000-0000-000000000000}"/>
  <bookViews>
    <workbookView xWindow="1560" yWindow="1560" windowWidth="20505" windowHeight="13185" xr2:uid="{C8058738-7DB0-4544-A5B9-7BF3F98FA5BB}"/>
  </bookViews>
  <sheets>
    <sheet name="Global Retail Volume" sheetId="126" r:id="rId1"/>
    <sheet name="Global Retail Volume Detail" sheetId="127" r:id="rId2"/>
    <sheet name="Global Production Volume" sheetId="24" r:id="rId3"/>
    <sheet name="NML Export Volume" sheetId="28" r:id="rId4"/>
    <sheet name="Consolidated Sales Volume" sheetId="120" r:id="rId5"/>
    <sheet name="【2-7】e-POWER(Sales)" sheetId="125" state="hidden" r:id="rId6"/>
    <sheet name="Consolidated sales" sheetId="31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KKK1" localSheetId="5" hidden="1">#REF!</definedName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localSheetId="5" hidden="1">#REF!</definedName>
    <definedName name="___Key4" hidden="1">#REF!</definedName>
    <definedName name="___KKK1" localSheetId="5" hidden="1">'[2]地域別(1台)'!#REF!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localSheetId="5" hidden="1">[4]基準ﾘｽﾄ!#REF!</definedName>
    <definedName name="__123Graph_A1本当たりの長" hidden="1">[4]基準ﾘｽﾄ!#REF!</definedName>
    <definedName name="__123Graph_AWAX" localSheetId="5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localSheetId="5" hidden="1">#REF!</definedName>
    <definedName name="__123Graph_A収益" hidden="1">#REF!</definedName>
    <definedName name="__123Graph_A所要稼働ｸﾞﾗﾌ" hidden="1">[3]車会集約!$D$88:$I$88</definedName>
    <definedName name="__123Graph_A上塗り" localSheetId="5" hidden="1">[4]基準ﾘｽﾄ!#REF!</definedName>
    <definedName name="__123Graph_A上塗り" hidden="1">[4]基準ﾘｽﾄ!#REF!</definedName>
    <definedName name="__123Graph_A地区別" localSheetId="5" hidden="1">'[5]表5-2 地区別CO2排出実績'!#REF!</definedName>
    <definedName name="__123Graph_A地区別" hidden="1">'[5]表5-2 地区別CO2排出実績'!#REF!</definedName>
    <definedName name="__123Graph_A中研ぎ" hidden="1">[4]基準ﾘｽﾄ!#REF!</definedName>
    <definedName name="__123Graph_A燃料別" localSheetId="5" hidden="1">'[5]表5-2 地区別CO2排出実績'!#REF!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localSheetId="5" hidden="1">[4]基準ﾘｽﾄ!#REF!</definedName>
    <definedName name="__123Graph_Bｼｰﾘﾝｸﾞ" hidden="1">[4]基準ﾘｽﾄ!#REF!</definedName>
    <definedName name="__123Graph_B収益" localSheetId="5" hidden="1">#REF!</definedName>
    <definedName name="__123Graph_B収益" hidden="1">#REF!</definedName>
    <definedName name="__123Graph_B所要稼働ｸﾞﾗﾌ" hidden="1">[3]車会集約!$D$89:$I$89</definedName>
    <definedName name="__123Graph_B地区別" localSheetId="5" hidden="1">'[5]表5-2 地区別CO2排出実績'!#REF!</definedName>
    <definedName name="__123Graph_B地区別" hidden="1">'[5]表5-2 地区別CO2排出実績'!#REF!</definedName>
    <definedName name="__123Graph_B燃料別" localSheetId="5" hidden="1">'[5]表5-2 地区別CO2排出実績'!#REF!</definedName>
    <definedName name="__123Graph_B燃料別" hidden="1">'[5]表5-2 地区別CO2排出実績'!#REF!</definedName>
    <definedName name="__123Graph_B利益単価" localSheetId="5" hidden="1">[6]生涯利益計画ｼｰﾄ!#REF!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localSheetId="5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localSheetId="5" hidden="1">'[5]表5-2 地区別CO2排出実績'!#REF!</definedName>
    <definedName name="__123Graph_LBL_A燃料別" hidden="1">'[5]表5-2 地区別CO2排出実績'!#REF!</definedName>
    <definedName name="__123Graph_LBL_B" hidden="1">[3]車会集約!$C$89:$I$89</definedName>
    <definedName name="__123Graph_LBL_B燃料別" localSheetId="5" hidden="1">'[5]表5-2 地区別CO2排出実績'!#REF!</definedName>
    <definedName name="__123Graph_LBL_B燃料別" hidden="1">'[5]表5-2 地区別CO2排出実績'!#REF!</definedName>
    <definedName name="__123Graph_LBL_C燃料別" localSheetId="5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localSheetId="5" hidden="1">[4]基準ﾘｽﾄ!#REF!</definedName>
    <definedName name="__123Graph_X1本当たりの長" hidden="1">[4]基準ﾘｽﾄ!#REF!</definedName>
    <definedName name="__123Graph_XWAX" localSheetId="5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localSheetId="5" hidden="1">#REF!</definedName>
    <definedName name="__123Graph_X収益" hidden="1">#REF!</definedName>
    <definedName name="__123Graph_X所要稼働ｸﾞﾗﾌ" hidden="1">[3]車会集約!$D$79:$I$79</definedName>
    <definedName name="__123Graph_X上塗り" localSheetId="5" hidden="1">[4]基準ﾘｽﾄ!#REF!</definedName>
    <definedName name="__123Graph_X上塗り" hidden="1">[4]基準ﾘｽﾄ!#REF!</definedName>
    <definedName name="__123Graph_X地区別" localSheetId="5" hidden="1">'[5]表5-2 地区別CO2排出実績'!#REF!</definedName>
    <definedName name="__123Graph_X地区別" hidden="1">'[5]表5-2 地区別CO2排出実績'!#REF!</definedName>
    <definedName name="__123Graph_X中研ぎ" hidden="1">[4]基準ﾘｽﾄ!#REF!</definedName>
    <definedName name="__123Graph_X燃料別" localSheetId="5" hidden="1">'[5]表5-2 地区別CO2排出実績'!#REF!</definedName>
    <definedName name="__123Graph_X燃料別" hidden="1">'[5]表5-2 地区別CO2排出実績'!#REF!</definedName>
    <definedName name="__a12" localSheetId="5" hidden="1">{"'Monthly 1997'!$A$3:$S$89"}</definedName>
    <definedName name="__a12" hidden="1">{"'Monthly 1997'!$A$3:$S$89"}</definedName>
    <definedName name="__B1411" hidden="1">#REF!</definedName>
    <definedName name="__IntlFixup" hidden="1">TRUE</definedName>
    <definedName name="__Key4" localSheetId="5" hidden="1">#REF!</definedName>
    <definedName name="__Key4" hidden="1">#REF!</definedName>
    <definedName name="__KKK1" localSheetId="5" hidden="1">'[2]地域別(1台)'!#REF!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localSheetId="5" hidden="1">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localSheetId="5" hidden="1">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localSheetId="5" hidden="1">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localSheetId="5" hidden="1">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localSheetId="5" hidden="1">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localSheetId="5" hidden="1">#REF!</definedName>
    <definedName name="_159__123Graph_Xｸﾞﾗﾌ_4" hidden="1">#REF!</definedName>
    <definedName name="_16__123Graph_LBL_AC04C_FF_L" localSheetId="5" hidden="1">[7]MOTO!#REF!</definedName>
    <definedName name="_16__123Graph_LBL_AC04C_FF_L" hidden="1">[7]MOTO!#REF!</definedName>
    <definedName name="_160__123Graph_Xｸﾞﾗﾌ_5" localSheetId="5" hidden="1">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localSheetId="5" hidden="1">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localSheetId="5" hidden="1">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localSheetId="5" hidden="1">#REF!</definedName>
    <definedName name="_20___123Graph_Aｸﾞﾗﾌ_1" hidden="1">#REF!</definedName>
    <definedName name="_20__123Graph_LBL_AC04C_FR_T1" localSheetId="5" hidden="1">[7]MOTO!#REF!</definedName>
    <definedName name="_20__123Graph_LBL_AC04C_FR_T1" hidden="1">[7]MOTO!#REF!</definedName>
    <definedName name="_21___123Graph_Aｸﾞﾗﾌ_2" localSheetId="5" hidden="1">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localSheetId="5" hidden="1">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localSheetId="5" hidden="1">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localSheetId="5" hidden="1">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localSheetId="5" hidden="1">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localSheetId="5" hidden="1">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localSheetId="5" hidden="1">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localSheetId="5" hidden="1">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localSheetId="5" hidden="1">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localSheetId="5" hidden="1">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localSheetId="5" hidden="1">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localSheetId="5" hidden="1">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localSheetId="5" hidden="1">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localSheetId="5" hidden="1">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localSheetId="5" hidden="1">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localSheetId="5" hidden="1">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localSheetId="5" hidden="1">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localSheetId="5" hidden="1">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localSheetId="5" hidden="1">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localSheetId="5" hidden="1">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localSheetId="5" hidden="1">{"'Monthly 1997'!$A$3:$S$89"}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localSheetId="5" hidden="1">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localSheetId="5" hidden="1">#REF!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localSheetId="5" hidden="1">#REF!</definedName>
    <definedName name="_Parse_In" hidden="1">#REF!</definedName>
    <definedName name="_Parse_Out" localSheetId="5" hidden="1">'[3]#REF'!#REF!</definedName>
    <definedName name="_Parse_Out" hidden="1">'[3]#REF'!#REF!</definedName>
    <definedName name="_Regression_Int" hidden="1">1</definedName>
    <definedName name="_Regression_Out" localSheetId="5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localSheetId="5" hidden="1">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localSheetId="5" hidden="1">#REF!</definedName>
    <definedName name="afsf" hidden="1">#REF!</definedName>
    <definedName name="anscount" hidden="1">6</definedName>
    <definedName name="AS2DocOpenMode" hidden="1">"AS2DocumentEdit"</definedName>
    <definedName name="bn" localSheetId="5" hidden="1">#REF!</definedName>
    <definedName name="bn" hidden="1">#REF!</definedName>
    <definedName name="cho" localSheetId="5" hidden="1">{"'Monthly 1997'!$A$3:$S$89"}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localSheetId="5" hidden="1">#REF!</definedName>
    <definedName name="dfjh" hidden="1">#REF!</definedName>
    <definedName name="E50ﾄﾞﾗﾍﾙ西端" hidden="1">1</definedName>
    <definedName name="fdfdf" localSheetId="5" hidden="1">#REF!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localSheetId="5" hidden="1">#REF!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localSheetId="5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localSheetId="5" hidden="1">#REF!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localSheetId="5" hidden="1">#REF!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localSheetId="5" hidden="1">{"'Monthly 1997'!$A$3:$S$89"}</definedName>
    <definedName name="monthl" hidden="1">{"'Monthly 1997'!$A$3:$S$89"}</definedName>
    <definedName name="OO" hidden="1">#REF!</definedName>
    <definedName name="Order2" hidden="1">1</definedName>
    <definedName name="Page11" localSheetId="5" hidden="1">#REF!</definedName>
    <definedName name="Page11" hidden="1">#REF!</definedName>
    <definedName name="plo" hidden="1">255</definedName>
    <definedName name="PMAO">[14]Assumptions!$C$9:$C$17</definedName>
    <definedName name="_xlnm.Print_Area" localSheetId="5">'【2-7】e-POWER(Sales)'!$A$1:$AI$79</definedName>
    <definedName name="_xlnm.Print_Area" localSheetId="4">'Consolidated Sales Volume'!$A$1:$Q$40</definedName>
    <definedName name="_xlnm.Print_Area" localSheetId="2">'Global Production Volume'!$A$1:$AD$35</definedName>
    <definedName name="_xlnm.Print_Area" localSheetId="0">'Global Retail Volume'!$A$2:$W$65</definedName>
    <definedName name="_xlnm.Print_Area" localSheetId="1">'Global Retail Volume Detail'!$A$1:$AB$61</definedName>
    <definedName name="_xlnm.Print_Area" localSheetId="3">'NML Export Volume'!$A$1:$X$27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localSheetId="5" hidden="1">#REF!</definedName>
    <definedName name="REAF" hidden="1">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localSheetId="5" hidden="1">#REF!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localSheetId="5" hidden="1">'[2]地域別(1台)'!#REF!</definedName>
    <definedName name="SSS" hidden="1">'[2]地域別(1台)'!#REF!</definedName>
    <definedName name="sung" localSheetId="5" hidden="1">{"'Monthly 1997'!$A$3:$S$89"}</definedName>
    <definedName name="sung" hidden="1">{"'Monthly 1997'!$A$3:$S$89"}</definedName>
    <definedName name="sung2" localSheetId="5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localSheetId="5" hidden="1">#REF!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localSheetId="5" hidden="1">#REF!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localSheetId="5" hidden="1">#REF!</definedName>
    <definedName name="開発日程" hidden="1">#REF!</definedName>
    <definedName name="関連表" hidden="1">#REF!</definedName>
    <definedName name="다시" hidden="1">#REF!</definedName>
    <definedName name="新機種" localSheetId="5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localSheetId="5" hidden="1">{"'Monthly 1997'!$A$3:$S$89"}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Z60" i="127" l="1"/>
  <c r="AA60" i="127" s="1"/>
  <c r="W60" i="127"/>
  <c r="X60" i="127" s="1"/>
  <c r="T60" i="127"/>
  <c r="U60" i="127" s="1"/>
  <c r="R60" i="127"/>
  <c r="Q60" i="127"/>
  <c r="N60" i="127"/>
  <c r="O60" i="127" s="1"/>
  <c r="Z59" i="127"/>
  <c r="AA59" i="127" s="1"/>
  <c r="W59" i="127"/>
  <c r="X59" i="127" s="1"/>
  <c r="U59" i="127"/>
  <c r="T59" i="127"/>
  <c r="Q59" i="127"/>
  <c r="R59" i="127" s="1"/>
  <c r="N59" i="127"/>
  <c r="O59" i="127" s="1"/>
  <c r="Z58" i="127"/>
  <c r="AA58" i="127" s="1"/>
  <c r="X58" i="127"/>
  <c r="W58" i="127"/>
  <c r="T58" i="127"/>
  <c r="U58" i="127" s="1"/>
  <c r="Q58" i="127"/>
  <c r="R58" i="127" s="1"/>
  <c r="N58" i="127"/>
  <c r="O58" i="127" s="1"/>
  <c r="AA57" i="127"/>
  <c r="Z57" i="127"/>
  <c r="W57" i="127"/>
  <c r="X57" i="127" s="1"/>
  <c r="T57" i="127"/>
  <c r="U57" i="127" s="1"/>
  <c r="Q57" i="127"/>
  <c r="R57" i="127" s="1"/>
  <c r="O57" i="127"/>
  <c r="N57" i="127"/>
  <c r="Z56" i="127"/>
  <c r="AA56" i="127" s="1"/>
  <c r="W56" i="127"/>
  <c r="X56" i="127" s="1"/>
  <c r="T56" i="127"/>
  <c r="U56" i="127" s="1"/>
  <c r="R56" i="127"/>
  <c r="Q56" i="127"/>
  <c r="N56" i="127"/>
  <c r="O56" i="127" s="1"/>
  <c r="Z55" i="127"/>
  <c r="AA55" i="127" s="1"/>
  <c r="W55" i="127"/>
  <c r="X55" i="127" s="1"/>
  <c r="U55" i="127"/>
  <c r="T55" i="127"/>
  <c r="Q55" i="127"/>
  <c r="R55" i="127" s="1"/>
  <c r="N55" i="127"/>
  <c r="O55" i="127" s="1"/>
  <c r="Z54" i="127"/>
  <c r="AA54" i="127" s="1"/>
  <c r="X54" i="127"/>
  <c r="W54" i="127"/>
  <c r="T54" i="127"/>
  <c r="U54" i="127" s="1"/>
  <c r="Q54" i="127"/>
  <c r="R54" i="127" s="1"/>
  <c r="N54" i="127"/>
  <c r="O54" i="127" s="1"/>
  <c r="AA53" i="127"/>
  <c r="Z53" i="127"/>
  <c r="W53" i="127"/>
  <c r="X53" i="127" s="1"/>
  <c r="T53" i="127"/>
  <c r="U53" i="127" s="1"/>
  <c r="Q53" i="127"/>
  <c r="R53" i="127" s="1"/>
  <c r="O53" i="127"/>
  <c r="N53" i="127"/>
  <c r="Z52" i="127"/>
  <c r="AA52" i="127" s="1"/>
  <c r="W52" i="127"/>
  <c r="X52" i="127" s="1"/>
  <c r="T52" i="127"/>
  <c r="U52" i="127" s="1"/>
  <c r="R52" i="127"/>
  <c r="Q52" i="127"/>
  <c r="N52" i="127"/>
  <c r="O52" i="127" s="1"/>
  <c r="Z51" i="127"/>
  <c r="AA51" i="127" s="1"/>
  <c r="W51" i="127"/>
  <c r="X51" i="127" s="1"/>
  <c r="U51" i="127"/>
  <c r="T51" i="127"/>
  <c r="Q51" i="127"/>
  <c r="R51" i="127" s="1"/>
  <c r="N51" i="127"/>
  <c r="O51" i="127" s="1"/>
  <c r="Z50" i="127"/>
  <c r="AA50" i="127" s="1"/>
  <c r="X50" i="127"/>
  <c r="W50" i="127"/>
  <c r="T50" i="127"/>
  <c r="U50" i="127" s="1"/>
  <c r="Q50" i="127"/>
  <c r="R50" i="127" s="1"/>
  <c r="N50" i="127"/>
  <c r="O50" i="127" s="1"/>
  <c r="AA49" i="127"/>
  <c r="Z49" i="127"/>
  <c r="W49" i="127"/>
  <c r="X49" i="127" s="1"/>
  <c r="T49" i="127"/>
  <c r="U49" i="127" s="1"/>
  <c r="Q49" i="127"/>
  <c r="R49" i="127" s="1"/>
  <c r="O49" i="127"/>
  <c r="N49" i="127"/>
  <c r="Z48" i="127"/>
  <c r="AA48" i="127" s="1"/>
  <c r="W48" i="127"/>
  <c r="X48" i="127" s="1"/>
  <c r="T48" i="127"/>
  <c r="U48" i="127" s="1"/>
  <c r="R48" i="127"/>
  <c r="Q48" i="127"/>
  <c r="N48" i="127"/>
  <c r="O48" i="127" s="1"/>
  <c r="Z47" i="127"/>
  <c r="AA47" i="127" s="1"/>
  <c r="W47" i="127"/>
  <c r="X47" i="127" s="1"/>
  <c r="U47" i="127"/>
  <c r="T47" i="127"/>
  <c r="Q47" i="127"/>
  <c r="R47" i="127" s="1"/>
  <c r="N47" i="127"/>
  <c r="O47" i="127" s="1"/>
  <c r="Z46" i="127"/>
  <c r="AA46" i="127" s="1"/>
  <c r="X46" i="127"/>
  <c r="W46" i="127"/>
  <c r="T46" i="127"/>
  <c r="U46" i="127" s="1"/>
  <c r="Q46" i="127"/>
  <c r="R46" i="127" s="1"/>
  <c r="N46" i="127"/>
  <c r="O46" i="127" s="1"/>
  <c r="AA45" i="127"/>
  <c r="Z45" i="127"/>
  <c r="W45" i="127"/>
  <c r="X45" i="127" s="1"/>
  <c r="T45" i="127"/>
  <c r="U45" i="127" s="1"/>
  <c r="Q45" i="127"/>
  <c r="R45" i="127" s="1"/>
  <c r="O45" i="127"/>
  <c r="N45" i="127"/>
  <c r="Z44" i="127"/>
  <c r="AA44" i="127" s="1"/>
  <c r="W44" i="127"/>
  <c r="X44" i="127" s="1"/>
  <c r="T44" i="127"/>
  <c r="U44" i="127" s="1"/>
  <c r="R44" i="127"/>
  <c r="Q44" i="127"/>
  <c r="N44" i="127"/>
  <c r="O44" i="127" s="1"/>
  <c r="Z43" i="127"/>
  <c r="AA43" i="127" s="1"/>
  <c r="W43" i="127"/>
  <c r="X43" i="127" s="1"/>
  <c r="U43" i="127"/>
  <c r="T43" i="127"/>
  <c r="Q43" i="127"/>
  <c r="R43" i="127" s="1"/>
  <c r="N43" i="127"/>
  <c r="O43" i="127" s="1"/>
  <c r="Z42" i="127"/>
  <c r="AA42" i="127" s="1"/>
  <c r="X42" i="127"/>
  <c r="W42" i="127"/>
  <c r="T42" i="127"/>
  <c r="U42" i="127" s="1"/>
  <c r="Q42" i="127"/>
  <c r="R42" i="127" s="1"/>
  <c r="N42" i="127"/>
  <c r="O42" i="127" s="1"/>
  <c r="AA41" i="127"/>
  <c r="Z41" i="127"/>
  <c r="W41" i="127"/>
  <c r="X41" i="127" s="1"/>
  <c r="T41" i="127"/>
  <c r="U41" i="127" s="1"/>
  <c r="Q41" i="127"/>
  <c r="R41" i="127" s="1"/>
  <c r="O41" i="127"/>
  <c r="N41" i="127"/>
  <c r="Z40" i="127"/>
  <c r="AA40" i="127" s="1"/>
  <c r="W40" i="127"/>
  <c r="X40" i="127" s="1"/>
  <c r="T40" i="127"/>
  <c r="U40" i="127" s="1"/>
  <c r="R40" i="127"/>
  <c r="Q40" i="127"/>
  <c r="N40" i="127"/>
  <c r="O40" i="127" s="1"/>
  <c r="Z39" i="127"/>
  <c r="AA39" i="127" s="1"/>
  <c r="W39" i="127"/>
  <c r="X39" i="127" s="1"/>
  <c r="U39" i="127"/>
  <c r="T39" i="127"/>
  <c r="Q39" i="127"/>
  <c r="R39" i="127" s="1"/>
  <c r="N39" i="127"/>
  <c r="O39" i="127" s="1"/>
  <c r="Z38" i="127"/>
  <c r="AA38" i="127" s="1"/>
  <c r="X38" i="127"/>
  <c r="W38" i="127"/>
  <c r="T38" i="127"/>
  <c r="U38" i="127" s="1"/>
  <c r="Q38" i="127"/>
  <c r="R38" i="127" s="1"/>
  <c r="N38" i="127"/>
  <c r="O38" i="127" s="1"/>
  <c r="AA37" i="127"/>
  <c r="Z37" i="127"/>
  <c r="W37" i="127"/>
  <c r="X37" i="127" s="1"/>
  <c r="T37" i="127"/>
  <c r="U37" i="127" s="1"/>
  <c r="Q37" i="127"/>
  <c r="R37" i="127" s="1"/>
  <c r="O37" i="127"/>
  <c r="N37" i="127"/>
  <c r="Z36" i="127"/>
  <c r="AA36" i="127" s="1"/>
  <c r="W36" i="127"/>
  <c r="X36" i="127" s="1"/>
  <c r="T36" i="127"/>
  <c r="U36" i="127" s="1"/>
  <c r="R36" i="127"/>
  <c r="Q36" i="127"/>
  <c r="N36" i="127"/>
  <c r="O36" i="127" s="1"/>
  <c r="Z35" i="127"/>
  <c r="AA35" i="127" s="1"/>
  <c r="W35" i="127"/>
  <c r="X35" i="127" s="1"/>
  <c r="U35" i="127"/>
  <c r="T35" i="127"/>
  <c r="Q35" i="127"/>
  <c r="R35" i="127" s="1"/>
  <c r="N35" i="127"/>
  <c r="O35" i="127" s="1"/>
  <c r="Z34" i="127"/>
  <c r="AA34" i="127" s="1"/>
  <c r="X34" i="127"/>
  <c r="W34" i="127"/>
  <c r="T34" i="127"/>
  <c r="U34" i="127" s="1"/>
  <c r="Q34" i="127"/>
  <c r="R34" i="127" s="1"/>
  <c r="N34" i="127"/>
  <c r="O34" i="127" s="1"/>
  <c r="AA33" i="127"/>
  <c r="Z33" i="127"/>
  <c r="W33" i="127"/>
  <c r="X33" i="127" s="1"/>
  <c r="T33" i="127"/>
  <c r="U33" i="127" s="1"/>
  <c r="Q33" i="127"/>
  <c r="R33" i="127" s="1"/>
  <c r="O33" i="127"/>
  <c r="N33" i="127"/>
  <c r="Z32" i="127"/>
  <c r="AA32" i="127" s="1"/>
  <c r="W32" i="127"/>
  <c r="X32" i="127" s="1"/>
  <c r="T32" i="127"/>
  <c r="U32" i="127" s="1"/>
  <c r="R32" i="127"/>
  <c r="Q32" i="127"/>
  <c r="N32" i="127"/>
  <c r="O32" i="127" s="1"/>
  <c r="Z31" i="127"/>
  <c r="AA31" i="127" s="1"/>
  <c r="W31" i="127"/>
  <c r="X31" i="127" s="1"/>
  <c r="U31" i="127"/>
  <c r="T31" i="127"/>
  <c r="Q31" i="127"/>
  <c r="R31" i="127" s="1"/>
  <c r="N31" i="127"/>
  <c r="O31" i="127" s="1"/>
  <c r="Z30" i="127"/>
  <c r="AA30" i="127" s="1"/>
  <c r="X30" i="127"/>
  <c r="W30" i="127"/>
  <c r="T30" i="127"/>
  <c r="U30" i="127" s="1"/>
  <c r="Q30" i="127"/>
  <c r="R30" i="127" s="1"/>
  <c r="N30" i="127"/>
  <c r="O30" i="127" s="1"/>
  <c r="AA29" i="127"/>
  <c r="Z29" i="127"/>
  <c r="W29" i="127"/>
  <c r="X29" i="127" s="1"/>
  <c r="T29" i="127"/>
  <c r="U29" i="127" s="1"/>
  <c r="Q29" i="127"/>
  <c r="R29" i="127" s="1"/>
  <c r="O29" i="127"/>
  <c r="N29" i="127"/>
  <c r="Z28" i="127"/>
  <c r="AA28" i="127" s="1"/>
  <c r="W28" i="127"/>
  <c r="X28" i="127" s="1"/>
  <c r="T28" i="127"/>
  <c r="U28" i="127" s="1"/>
  <c r="R28" i="127"/>
  <c r="Q28" i="127"/>
  <c r="N28" i="127"/>
  <c r="O28" i="127" s="1"/>
  <c r="Z27" i="127"/>
  <c r="AA27" i="127" s="1"/>
  <c r="W27" i="127"/>
  <c r="X27" i="127" s="1"/>
  <c r="U27" i="127"/>
  <c r="T27" i="127"/>
  <c r="Q27" i="127"/>
  <c r="R27" i="127" s="1"/>
  <c r="N27" i="127"/>
  <c r="O27" i="127" s="1"/>
  <c r="Z26" i="127"/>
  <c r="AA26" i="127" s="1"/>
  <c r="X26" i="127"/>
  <c r="W26" i="127"/>
  <c r="T26" i="127"/>
  <c r="U26" i="127" s="1"/>
  <c r="Q26" i="127"/>
  <c r="R26" i="127" s="1"/>
  <c r="N26" i="127"/>
  <c r="O26" i="127" s="1"/>
  <c r="AA25" i="127"/>
  <c r="Z25" i="127"/>
  <c r="W25" i="127"/>
  <c r="X25" i="127" s="1"/>
  <c r="T25" i="127"/>
  <c r="U25" i="127" s="1"/>
  <c r="Q25" i="127"/>
  <c r="R25" i="127" s="1"/>
  <c r="O25" i="127"/>
  <c r="N25" i="127"/>
  <c r="Z24" i="127"/>
  <c r="AA24" i="127" s="1"/>
  <c r="W24" i="127"/>
  <c r="X24" i="127" s="1"/>
  <c r="T24" i="127"/>
  <c r="U24" i="127" s="1"/>
  <c r="R24" i="127"/>
  <c r="Q24" i="127"/>
  <c r="N24" i="127"/>
  <c r="O24" i="127" s="1"/>
  <c r="Z23" i="127"/>
  <c r="AA23" i="127" s="1"/>
  <c r="W23" i="127"/>
  <c r="X23" i="127" s="1"/>
  <c r="U23" i="127"/>
  <c r="T23" i="127"/>
  <c r="Q23" i="127"/>
  <c r="R23" i="127" s="1"/>
  <c r="N23" i="127"/>
  <c r="O23" i="127" s="1"/>
  <c r="Z22" i="127"/>
  <c r="AA22" i="127" s="1"/>
  <c r="X22" i="127"/>
  <c r="W22" i="127"/>
  <c r="T22" i="127"/>
  <c r="U22" i="127" s="1"/>
  <c r="Q22" i="127"/>
  <c r="R22" i="127" s="1"/>
  <c r="N22" i="127"/>
  <c r="O22" i="127" s="1"/>
  <c r="AA21" i="127"/>
  <c r="Z21" i="127"/>
  <c r="W21" i="127"/>
  <c r="X21" i="127" s="1"/>
  <c r="T21" i="127"/>
  <c r="U21" i="127" s="1"/>
  <c r="Q21" i="127"/>
  <c r="R21" i="127" s="1"/>
  <c r="O21" i="127"/>
  <c r="N21" i="127"/>
  <c r="Z20" i="127"/>
  <c r="AA20" i="127" s="1"/>
  <c r="W20" i="127"/>
  <c r="X20" i="127" s="1"/>
  <c r="T20" i="127"/>
  <c r="U20" i="127" s="1"/>
  <c r="R20" i="127"/>
  <c r="Q20" i="127"/>
  <c r="N20" i="127"/>
  <c r="O20" i="127" s="1"/>
  <c r="Z19" i="127"/>
  <c r="AA19" i="127" s="1"/>
  <c r="W19" i="127"/>
  <c r="X19" i="127" s="1"/>
  <c r="U19" i="127"/>
  <c r="T19" i="127"/>
  <c r="Q19" i="127"/>
  <c r="R19" i="127" s="1"/>
  <c r="N19" i="127"/>
  <c r="O19" i="127" s="1"/>
  <c r="Z18" i="127"/>
  <c r="AA18" i="127" s="1"/>
  <c r="X18" i="127"/>
  <c r="W18" i="127"/>
  <c r="T18" i="127"/>
  <c r="U18" i="127" s="1"/>
  <c r="Q18" i="127"/>
  <c r="R18" i="127" s="1"/>
  <c r="N18" i="127"/>
  <c r="O18" i="127" s="1"/>
  <c r="AA17" i="127"/>
  <c r="Z17" i="127"/>
  <c r="W17" i="127"/>
  <c r="X17" i="127" s="1"/>
  <c r="T17" i="127"/>
  <c r="U17" i="127" s="1"/>
  <c r="Q17" i="127"/>
  <c r="R17" i="127" s="1"/>
  <c r="O17" i="127"/>
  <c r="N17" i="127"/>
  <c r="Z16" i="127"/>
  <c r="AA16" i="127" s="1"/>
  <c r="W16" i="127"/>
  <c r="X16" i="127" s="1"/>
  <c r="T16" i="127"/>
  <c r="U16" i="127" s="1"/>
  <c r="R16" i="127"/>
  <c r="Q16" i="127"/>
  <c r="N16" i="127"/>
  <c r="O16" i="127" s="1"/>
  <c r="Z15" i="127"/>
  <c r="AA15" i="127" s="1"/>
  <c r="W15" i="127"/>
  <c r="X15" i="127" s="1"/>
  <c r="U15" i="127"/>
  <c r="T15" i="127"/>
  <c r="Q15" i="127"/>
  <c r="R15" i="127" s="1"/>
  <c r="N15" i="127"/>
  <c r="O15" i="127" s="1"/>
  <c r="Z14" i="127"/>
  <c r="AA14" i="127" s="1"/>
  <c r="X14" i="127"/>
  <c r="W14" i="127"/>
  <c r="T14" i="127"/>
  <c r="U14" i="127" s="1"/>
  <c r="Q14" i="127"/>
  <c r="R14" i="127" s="1"/>
  <c r="N14" i="127"/>
  <c r="O14" i="127" s="1"/>
  <c r="AA13" i="127"/>
  <c r="Z13" i="127"/>
  <c r="W13" i="127"/>
  <c r="X13" i="127" s="1"/>
  <c r="T13" i="127"/>
  <c r="U13" i="127" s="1"/>
  <c r="Q13" i="127"/>
  <c r="R13" i="127" s="1"/>
  <c r="O13" i="127"/>
  <c r="N13" i="127"/>
  <c r="Z12" i="127"/>
  <c r="AA12" i="127" s="1"/>
  <c r="W12" i="127"/>
  <c r="X12" i="127" s="1"/>
  <c r="T12" i="127"/>
  <c r="U12" i="127" s="1"/>
  <c r="R12" i="127"/>
  <c r="Q12" i="127"/>
  <c r="N12" i="127"/>
  <c r="O12" i="127" s="1"/>
  <c r="Z11" i="127"/>
  <c r="AA11" i="127" s="1"/>
  <c r="W11" i="127"/>
  <c r="X11" i="127" s="1"/>
  <c r="U11" i="127"/>
  <c r="T11" i="127"/>
  <c r="Q11" i="127"/>
  <c r="R11" i="127" s="1"/>
  <c r="N11" i="127"/>
  <c r="O11" i="127" s="1"/>
  <c r="Z10" i="127"/>
  <c r="AA10" i="127" s="1"/>
  <c r="X10" i="127"/>
  <c r="W10" i="127"/>
  <c r="T10" i="127"/>
  <c r="U10" i="127" s="1"/>
  <c r="Q10" i="127"/>
  <c r="R10" i="127" s="1"/>
  <c r="N10" i="127"/>
  <c r="O10" i="127" s="1"/>
  <c r="AA9" i="127"/>
  <c r="Z9" i="127"/>
  <c r="W9" i="127"/>
  <c r="X9" i="127" s="1"/>
  <c r="T9" i="127"/>
  <c r="U9" i="127" s="1"/>
  <c r="Q9" i="127"/>
  <c r="R9" i="127" s="1"/>
  <c r="O9" i="127"/>
  <c r="N9" i="127"/>
  <c r="Z8" i="127"/>
  <c r="AA8" i="127" s="1"/>
  <c r="W8" i="127"/>
  <c r="X8" i="127" s="1"/>
  <c r="T8" i="127"/>
  <c r="U8" i="127" s="1"/>
  <c r="R8" i="127"/>
  <c r="Q8" i="127"/>
  <c r="N8" i="127"/>
  <c r="O8" i="127" s="1"/>
  <c r="Z7" i="127"/>
  <c r="AA7" i="127" s="1"/>
  <c r="W7" i="127"/>
  <c r="X7" i="127" s="1"/>
  <c r="U7" i="127"/>
  <c r="T7" i="127"/>
  <c r="Q7" i="127"/>
  <c r="R7" i="127" s="1"/>
  <c r="N7" i="127"/>
  <c r="O7" i="127" s="1"/>
  <c r="Z6" i="127"/>
  <c r="AA6" i="127" s="1"/>
  <c r="X6" i="127"/>
  <c r="W6" i="127"/>
  <c r="T6" i="127"/>
  <c r="U6" i="127" s="1"/>
  <c r="Q6" i="127"/>
  <c r="R6" i="127" s="1"/>
  <c r="N6" i="127"/>
  <c r="O6" i="127" s="1"/>
  <c r="U63" i="126"/>
  <c r="S63" i="126"/>
  <c r="Q63" i="126"/>
  <c r="O63" i="126"/>
  <c r="M63" i="126"/>
  <c r="N63" i="126" s="1"/>
  <c r="L63" i="126"/>
  <c r="K63" i="126"/>
  <c r="J63" i="126"/>
  <c r="I63" i="126"/>
  <c r="V63" i="126" s="1"/>
  <c r="H63" i="126"/>
  <c r="G63" i="126"/>
  <c r="F63" i="126"/>
  <c r="E63" i="126"/>
  <c r="V62" i="126"/>
  <c r="T62" i="126"/>
  <c r="R62" i="126"/>
  <c r="P62" i="126"/>
  <c r="N62" i="126"/>
  <c r="V61" i="126"/>
  <c r="T61" i="126"/>
  <c r="R61" i="126"/>
  <c r="P61" i="126"/>
  <c r="N61" i="126"/>
  <c r="U60" i="126"/>
  <c r="S60" i="126"/>
  <c r="R60" i="126"/>
  <c r="Q60" i="126"/>
  <c r="O60" i="126"/>
  <c r="M60" i="126"/>
  <c r="N60" i="126" s="1"/>
  <c r="L60" i="126"/>
  <c r="K60" i="126"/>
  <c r="J60" i="126"/>
  <c r="I60" i="126"/>
  <c r="H60" i="126"/>
  <c r="G60" i="126"/>
  <c r="F60" i="126"/>
  <c r="E60" i="126"/>
  <c r="V59" i="126"/>
  <c r="T59" i="126"/>
  <c r="R59" i="126"/>
  <c r="P59" i="126"/>
  <c r="N59" i="126"/>
  <c r="V58" i="126"/>
  <c r="T58" i="126"/>
  <c r="R58" i="126"/>
  <c r="P58" i="126"/>
  <c r="N58" i="126"/>
  <c r="U56" i="126"/>
  <c r="V56" i="126" s="1"/>
  <c r="S56" i="126"/>
  <c r="Q56" i="126"/>
  <c r="O56" i="126"/>
  <c r="M56" i="126"/>
  <c r="N56" i="126" s="1"/>
  <c r="L56" i="126"/>
  <c r="K56" i="126"/>
  <c r="J56" i="126"/>
  <c r="I56" i="126"/>
  <c r="H56" i="126"/>
  <c r="G56" i="126"/>
  <c r="F56" i="126"/>
  <c r="E56" i="126"/>
  <c r="V55" i="126"/>
  <c r="T55" i="126"/>
  <c r="R55" i="126"/>
  <c r="P55" i="126"/>
  <c r="N55" i="126"/>
  <c r="V54" i="126"/>
  <c r="T54" i="126"/>
  <c r="R54" i="126"/>
  <c r="P54" i="126"/>
  <c r="N54" i="126"/>
  <c r="U53" i="126"/>
  <c r="S53" i="126"/>
  <c r="R53" i="126"/>
  <c r="Q53" i="126"/>
  <c r="O53" i="126"/>
  <c r="P53" i="126" s="1"/>
  <c r="M53" i="126"/>
  <c r="L53" i="126"/>
  <c r="K53" i="126"/>
  <c r="J53" i="126"/>
  <c r="I53" i="126"/>
  <c r="H53" i="126"/>
  <c r="G53" i="126"/>
  <c r="F53" i="126"/>
  <c r="E53" i="126"/>
  <c r="V52" i="126"/>
  <c r="T52" i="126"/>
  <c r="R52" i="126"/>
  <c r="P52" i="126"/>
  <c r="N52" i="126"/>
  <c r="V51" i="126"/>
  <c r="T51" i="126"/>
  <c r="R51" i="126"/>
  <c r="P51" i="126"/>
  <c r="N51" i="126"/>
  <c r="U50" i="126"/>
  <c r="V50" i="126" s="1"/>
  <c r="S50" i="126"/>
  <c r="Q50" i="126"/>
  <c r="O50" i="126"/>
  <c r="N50" i="126"/>
  <c r="M50" i="126"/>
  <c r="L50" i="126"/>
  <c r="K50" i="126"/>
  <c r="J50" i="126"/>
  <c r="I50" i="126"/>
  <c r="H50" i="126"/>
  <c r="G50" i="126"/>
  <c r="F50" i="126"/>
  <c r="E50" i="126"/>
  <c r="V49" i="126"/>
  <c r="T49" i="126"/>
  <c r="R49" i="126"/>
  <c r="P49" i="126"/>
  <c r="N49" i="126"/>
  <c r="V48" i="126"/>
  <c r="T48" i="126"/>
  <c r="R48" i="126"/>
  <c r="P48" i="126"/>
  <c r="N48" i="126"/>
  <c r="U47" i="126"/>
  <c r="S47" i="126"/>
  <c r="Q47" i="126"/>
  <c r="R47" i="126" s="1"/>
  <c r="O47" i="126"/>
  <c r="P47" i="126" s="1"/>
  <c r="M47" i="126"/>
  <c r="L47" i="126"/>
  <c r="K47" i="126"/>
  <c r="J47" i="126"/>
  <c r="I47" i="126"/>
  <c r="H47" i="126"/>
  <c r="G47" i="126"/>
  <c r="F47" i="126"/>
  <c r="E47" i="126"/>
  <c r="V46" i="126"/>
  <c r="T46" i="126"/>
  <c r="R46" i="126"/>
  <c r="P46" i="126"/>
  <c r="N46" i="126"/>
  <c r="V45" i="126"/>
  <c r="T45" i="126"/>
  <c r="R45" i="126"/>
  <c r="P45" i="126"/>
  <c r="N45" i="126"/>
  <c r="U44" i="126"/>
  <c r="S44" i="126"/>
  <c r="Q44" i="126"/>
  <c r="O44" i="126"/>
  <c r="M44" i="126"/>
  <c r="N44" i="126" s="1"/>
  <c r="L44" i="126"/>
  <c r="K44" i="126"/>
  <c r="J44" i="126"/>
  <c r="I44" i="126"/>
  <c r="V44" i="126" s="1"/>
  <c r="H44" i="126"/>
  <c r="G44" i="126"/>
  <c r="F44" i="126"/>
  <c r="E44" i="126"/>
  <c r="V43" i="126"/>
  <c r="T43" i="126"/>
  <c r="R43" i="126"/>
  <c r="P43" i="126"/>
  <c r="N43" i="126"/>
  <c r="V42" i="126"/>
  <c r="T42" i="126"/>
  <c r="R42" i="126"/>
  <c r="P42" i="126"/>
  <c r="N42" i="126"/>
  <c r="U41" i="126"/>
  <c r="S41" i="126"/>
  <c r="Q41" i="126"/>
  <c r="R41" i="126" s="1"/>
  <c r="O41" i="126"/>
  <c r="M41" i="126"/>
  <c r="L41" i="126"/>
  <c r="K41" i="126"/>
  <c r="J41" i="126"/>
  <c r="I41" i="126"/>
  <c r="H41" i="126"/>
  <c r="G41" i="126"/>
  <c r="F41" i="126"/>
  <c r="E41" i="126"/>
  <c r="V40" i="126"/>
  <c r="T40" i="126"/>
  <c r="R40" i="126"/>
  <c r="P40" i="126"/>
  <c r="N40" i="126"/>
  <c r="V39" i="126"/>
  <c r="T39" i="126"/>
  <c r="R39" i="126"/>
  <c r="P39" i="126"/>
  <c r="N39" i="126"/>
  <c r="U38" i="126"/>
  <c r="V38" i="126" s="1"/>
  <c r="S38" i="126"/>
  <c r="Q38" i="126"/>
  <c r="R38" i="126" s="1"/>
  <c r="O38" i="126"/>
  <c r="M38" i="126"/>
  <c r="N38" i="126" s="1"/>
  <c r="L38" i="126"/>
  <c r="K38" i="126"/>
  <c r="J38" i="126"/>
  <c r="I38" i="126"/>
  <c r="H38" i="126"/>
  <c r="G38" i="126"/>
  <c r="F38" i="126"/>
  <c r="E38" i="126"/>
  <c r="V37" i="126"/>
  <c r="T37" i="126"/>
  <c r="R37" i="126"/>
  <c r="P37" i="126"/>
  <c r="N37" i="126"/>
  <c r="V36" i="126"/>
  <c r="T36" i="126"/>
  <c r="R36" i="126"/>
  <c r="P36" i="126"/>
  <c r="N36" i="126"/>
  <c r="U35" i="126"/>
  <c r="S35" i="126"/>
  <c r="R35" i="126"/>
  <c r="Q35" i="126"/>
  <c r="O35" i="126"/>
  <c r="M35" i="126"/>
  <c r="L35" i="126"/>
  <c r="K35" i="126"/>
  <c r="J35" i="126"/>
  <c r="I35" i="126"/>
  <c r="H35" i="126"/>
  <c r="G35" i="126"/>
  <c r="F35" i="126"/>
  <c r="E35" i="126"/>
  <c r="V34" i="126"/>
  <c r="T34" i="126"/>
  <c r="R34" i="126"/>
  <c r="P34" i="126"/>
  <c r="N34" i="126"/>
  <c r="V33" i="126"/>
  <c r="T33" i="126"/>
  <c r="R33" i="126"/>
  <c r="P33" i="126"/>
  <c r="N33" i="126"/>
  <c r="V32" i="126"/>
  <c r="T32" i="126"/>
  <c r="R32" i="126"/>
  <c r="P32" i="126"/>
  <c r="N32" i="126"/>
  <c r="V31" i="126"/>
  <c r="T31" i="126"/>
  <c r="R31" i="126"/>
  <c r="P31" i="126"/>
  <c r="N31" i="126"/>
  <c r="V30" i="126"/>
  <c r="T30" i="126"/>
  <c r="R30" i="126"/>
  <c r="P30" i="126"/>
  <c r="N30" i="126"/>
  <c r="V29" i="126"/>
  <c r="T29" i="126"/>
  <c r="R29" i="126"/>
  <c r="P29" i="126"/>
  <c r="N29" i="126"/>
  <c r="V28" i="126"/>
  <c r="T28" i="126"/>
  <c r="R28" i="126"/>
  <c r="P28" i="126"/>
  <c r="N28" i="126"/>
  <c r="V27" i="126"/>
  <c r="T27" i="126"/>
  <c r="R27" i="126"/>
  <c r="P27" i="126"/>
  <c r="N27" i="126"/>
  <c r="V26" i="126"/>
  <c r="T26" i="126"/>
  <c r="R26" i="126"/>
  <c r="P26" i="126"/>
  <c r="N26" i="126"/>
  <c r="V25" i="126"/>
  <c r="T25" i="126"/>
  <c r="R25" i="126"/>
  <c r="P25" i="126"/>
  <c r="N25" i="126"/>
  <c r="V24" i="126"/>
  <c r="T24" i="126"/>
  <c r="R24" i="126"/>
  <c r="P24" i="126"/>
  <c r="N24" i="126"/>
  <c r="U23" i="126"/>
  <c r="S23" i="126"/>
  <c r="T23" i="126" s="1"/>
  <c r="Q23" i="126"/>
  <c r="R23" i="126" s="1"/>
  <c r="O23" i="126"/>
  <c r="P23" i="126" s="1"/>
  <c r="M23" i="126"/>
  <c r="L23" i="126"/>
  <c r="K23" i="126"/>
  <c r="J23" i="126"/>
  <c r="I23" i="126"/>
  <c r="H23" i="126"/>
  <c r="G23" i="126"/>
  <c r="F23" i="126"/>
  <c r="E23" i="126"/>
  <c r="V22" i="126"/>
  <c r="T22" i="126"/>
  <c r="R22" i="126"/>
  <c r="P22" i="126"/>
  <c r="N22" i="126"/>
  <c r="V21" i="126"/>
  <c r="T21" i="126"/>
  <c r="R21" i="126"/>
  <c r="P21" i="126"/>
  <c r="N21" i="126"/>
  <c r="U20" i="126"/>
  <c r="V20" i="126" s="1"/>
  <c r="S20" i="126"/>
  <c r="Q20" i="126"/>
  <c r="O20" i="126"/>
  <c r="N20" i="126"/>
  <c r="M20" i="126"/>
  <c r="L20" i="126"/>
  <c r="K20" i="126"/>
  <c r="J20" i="126"/>
  <c r="I20" i="126"/>
  <c r="H20" i="126"/>
  <c r="G20" i="126"/>
  <c r="F20" i="126"/>
  <c r="E20" i="126"/>
  <c r="V19" i="126"/>
  <c r="T19" i="126"/>
  <c r="R19" i="126"/>
  <c r="P19" i="126"/>
  <c r="N19" i="126"/>
  <c r="V18" i="126"/>
  <c r="T18" i="126"/>
  <c r="R18" i="126"/>
  <c r="P18" i="126"/>
  <c r="N18" i="126"/>
  <c r="U17" i="126"/>
  <c r="S17" i="126"/>
  <c r="Q17" i="126"/>
  <c r="R17" i="126" s="1"/>
  <c r="O17" i="126"/>
  <c r="M17" i="126"/>
  <c r="L17" i="126"/>
  <c r="K17" i="126"/>
  <c r="J17" i="126"/>
  <c r="I17" i="126"/>
  <c r="H17" i="126"/>
  <c r="G17" i="126"/>
  <c r="F17" i="126"/>
  <c r="E17" i="126"/>
  <c r="V16" i="126"/>
  <c r="T16" i="126"/>
  <c r="R16" i="126"/>
  <c r="P16" i="126"/>
  <c r="N16" i="126"/>
  <c r="V15" i="126"/>
  <c r="T15" i="126"/>
  <c r="R15" i="126"/>
  <c r="P15" i="126"/>
  <c r="N15" i="126"/>
  <c r="U14" i="126"/>
  <c r="S14" i="126"/>
  <c r="Q14" i="126"/>
  <c r="R14" i="126" s="1"/>
  <c r="P14" i="126"/>
  <c r="O14" i="126"/>
  <c r="N14" i="126"/>
  <c r="M14" i="126"/>
  <c r="L14" i="126"/>
  <c r="K14" i="126"/>
  <c r="J14" i="126"/>
  <c r="I14" i="126"/>
  <c r="V14" i="126" s="1"/>
  <c r="H14" i="126"/>
  <c r="G14" i="126"/>
  <c r="F14" i="126"/>
  <c r="E14" i="126"/>
  <c r="V13" i="126"/>
  <c r="T13" i="126"/>
  <c r="R13" i="126"/>
  <c r="P13" i="126"/>
  <c r="N13" i="126"/>
  <c r="V12" i="126"/>
  <c r="T12" i="126"/>
  <c r="R12" i="126"/>
  <c r="P12" i="126"/>
  <c r="N12" i="126"/>
  <c r="U11" i="126"/>
  <c r="S11" i="126"/>
  <c r="R11" i="126"/>
  <c r="Q11" i="126"/>
  <c r="O11" i="126"/>
  <c r="M11" i="126"/>
  <c r="L11" i="126"/>
  <c r="K11" i="126"/>
  <c r="J11" i="126"/>
  <c r="I11" i="126"/>
  <c r="H11" i="126"/>
  <c r="G11" i="126"/>
  <c r="F11" i="126"/>
  <c r="E11" i="126"/>
  <c r="V10" i="126"/>
  <c r="T10" i="126"/>
  <c r="R10" i="126"/>
  <c r="P10" i="126"/>
  <c r="N10" i="126"/>
  <c r="V9" i="126"/>
  <c r="T9" i="126"/>
  <c r="R9" i="126"/>
  <c r="P9" i="126"/>
  <c r="N9" i="126"/>
  <c r="U8" i="126"/>
  <c r="V8" i="126" s="1"/>
  <c r="S8" i="126"/>
  <c r="T8" i="126" s="1"/>
  <c r="Q8" i="126"/>
  <c r="O8" i="126"/>
  <c r="N8" i="126"/>
  <c r="M8" i="126"/>
  <c r="L8" i="126"/>
  <c r="K8" i="126"/>
  <c r="J8" i="126"/>
  <c r="I8" i="126"/>
  <c r="H8" i="126"/>
  <c r="G8" i="126"/>
  <c r="F8" i="126"/>
  <c r="P8" i="126" s="1"/>
  <c r="E8" i="126"/>
  <c r="V7" i="126"/>
  <c r="T7" i="126"/>
  <c r="R7" i="126"/>
  <c r="P7" i="126"/>
  <c r="N7" i="126"/>
  <c r="V6" i="126"/>
  <c r="T6" i="126"/>
  <c r="R6" i="126"/>
  <c r="P6" i="126"/>
  <c r="N6" i="126"/>
  <c r="I24" i="31"/>
  <c r="I25" i="31"/>
  <c r="N23" i="126" l="1"/>
  <c r="T11" i="126"/>
  <c r="T38" i="126"/>
  <c r="N17" i="126"/>
  <c r="P38" i="126"/>
  <c r="P41" i="126"/>
  <c r="N47" i="126"/>
  <c r="P17" i="126"/>
  <c r="N53" i="126"/>
  <c r="V11" i="126"/>
  <c r="R20" i="126"/>
  <c r="V35" i="126"/>
  <c r="T41" i="126"/>
  <c r="T44" i="126"/>
  <c r="R50" i="126"/>
  <c r="P60" i="126"/>
  <c r="T17" i="126"/>
  <c r="V41" i="126"/>
  <c r="T47" i="126"/>
  <c r="T50" i="126"/>
  <c r="R56" i="126"/>
  <c r="R44" i="126"/>
  <c r="V17" i="126"/>
  <c r="V47" i="126"/>
  <c r="T53" i="126"/>
  <c r="T56" i="126"/>
  <c r="R63" i="126"/>
  <c r="T35" i="126"/>
  <c r="N11" i="126"/>
  <c r="V23" i="126"/>
  <c r="N35" i="126"/>
  <c r="V53" i="126"/>
  <c r="T60" i="126"/>
  <c r="T63" i="126"/>
  <c r="P20" i="126"/>
  <c r="P11" i="126"/>
  <c r="P35" i="126"/>
  <c r="N41" i="126"/>
  <c r="V60" i="126"/>
  <c r="P44" i="126"/>
  <c r="T14" i="126"/>
  <c r="P50" i="126"/>
  <c r="P56" i="126"/>
  <c r="T20" i="126"/>
  <c r="P63" i="126"/>
  <c r="R8" i="126"/>
  <c r="H25" i="31"/>
  <c r="F25" i="31"/>
  <c r="C25" i="31"/>
  <c r="O74" i="125" l="1"/>
  <c r="N74" i="125"/>
  <c r="M74" i="125"/>
  <c r="L74" i="125"/>
  <c r="K74" i="125"/>
  <c r="J74" i="125"/>
  <c r="I74" i="125"/>
  <c r="H74" i="125"/>
  <c r="G74" i="125"/>
  <c r="F74" i="125"/>
  <c r="E74" i="125"/>
  <c r="D74" i="125"/>
  <c r="P74" i="125" s="1"/>
  <c r="AK67" i="125" s="1"/>
  <c r="P73" i="125"/>
  <c r="Q73" i="125" s="1"/>
  <c r="AK72" i="125"/>
  <c r="Q72" i="125"/>
  <c r="P72" i="125"/>
  <c r="AK71" i="125"/>
  <c r="P71" i="125"/>
  <c r="Q71" i="125" s="1"/>
  <c r="Q64" i="125" s="1"/>
  <c r="Q55" i="125" s="1"/>
  <c r="AK70" i="125"/>
  <c r="Q70" i="125"/>
  <c r="Q74" i="125" s="1"/>
  <c r="Q67" i="125" s="1"/>
  <c r="Q60" i="125" s="1"/>
  <c r="P70" i="125"/>
  <c r="AK69" i="125"/>
  <c r="O69" i="125"/>
  <c r="N69" i="125"/>
  <c r="M69" i="125"/>
  <c r="L69" i="125"/>
  <c r="K69" i="125"/>
  <c r="J69" i="125"/>
  <c r="I69" i="125"/>
  <c r="H69" i="125"/>
  <c r="G69" i="125"/>
  <c r="F69" i="125"/>
  <c r="E69" i="125"/>
  <c r="D69" i="125"/>
  <c r="P69" i="125" s="1"/>
  <c r="AK68" i="125"/>
  <c r="P68" i="125"/>
  <c r="P67" i="125"/>
  <c r="AK66" i="125"/>
  <c r="P66" i="125"/>
  <c r="AK65" i="125"/>
  <c r="P65" i="125"/>
  <c r="Q65" i="125" s="1"/>
  <c r="Q57" i="125" s="1"/>
  <c r="P64" i="125"/>
  <c r="AK63" i="125"/>
  <c r="P63" i="125"/>
  <c r="O62" i="125"/>
  <c r="N62" i="125"/>
  <c r="M62" i="125"/>
  <c r="L62" i="125"/>
  <c r="K62" i="125"/>
  <c r="J62" i="125"/>
  <c r="I62" i="125"/>
  <c r="H62" i="125"/>
  <c r="G62" i="125"/>
  <c r="F62" i="125"/>
  <c r="E62" i="125"/>
  <c r="D62" i="125"/>
  <c r="P62" i="125" s="1"/>
  <c r="P61" i="125"/>
  <c r="P60" i="125"/>
  <c r="P59" i="125"/>
  <c r="P58" i="125"/>
  <c r="P57" i="125"/>
  <c r="P56" i="125"/>
  <c r="P55" i="125"/>
  <c r="P54" i="125"/>
  <c r="O51" i="125"/>
  <c r="N51" i="125"/>
  <c r="M51" i="125"/>
  <c r="L51" i="125"/>
  <c r="K51" i="125"/>
  <c r="J51" i="125"/>
  <c r="AK50" i="125"/>
  <c r="P50" i="125"/>
  <c r="Q47" i="125" s="1"/>
  <c r="Q44" i="125" s="1"/>
  <c r="Q41" i="125" s="1"/>
  <c r="AK49" i="125"/>
  <c r="P49" i="125"/>
  <c r="O48" i="125"/>
  <c r="N48" i="125"/>
  <c r="M48" i="125"/>
  <c r="L48" i="125"/>
  <c r="K48" i="125"/>
  <c r="J48" i="125"/>
  <c r="I48" i="125"/>
  <c r="H48" i="125"/>
  <c r="G48" i="125"/>
  <c r="F48" i="125"/>
  <c r="E48" i="125"/>
  <c r="D48" i="125"/>
  <c r="P47" i="125"/>
  <c r="AK47" i="125" s="1"/>
  <c r="P46" i="125"/>
  <c r="P48" i="125" s="1"/>
  <c r="O45" i="125"/>
  <c r="N45" i="125"/>
  <c r="M45" i="125"/>
  <c r="L45" i="125"/>
  <c r="K45" i="125"/>
  <c r="J45" i="125"/>
  <c r="I45" i="125"/>
  <c r="H45" i="125"/>
  <c r="G45" i="125"/>
  <c r="F45" i="125"/>
  <c r="E45" i="125"/>
  <c r="D45" i="125"/>
  <c r="AK44" i="125"/>
  <c r="P44" i="125"/>
  <c r="AF43" i="125"/>
  <c r="AE43" i="125"/>
  <c r="AD43" i="125"/>
  <c r="AC43" i="125"/>
  <c r="AB43" i="125"/>
  <c r="AA43" i="125"/>
  <c r="Z43" i="125"/>
  <c r="Y43" i="125"/>
  <c r="X43" i="125"/>
  <c r="W43" i="125"/>
  <c r="P43" i="125"/>
  <c r="P45" i="125" s="1"/>
  <c r="AG42" i="125"/>
  <c r="AH42" i="125" s="1"/>
  <c r="O42" i="125"/>
  <c r="N42" i="125"/>
  <c r="M42" i="125"/>
  <c r="L42" i="125"/>
  <c r="K42" i="125"/>
  <c r="J42" i="125"/>
  <c r="I42" i="125"/>
  <c r="H42" i="125"/>
  <c r="G42" i="125"/>
  <c r="F42" i="125"/>
  <c r="E42" i="125"/>
  <c r="D42" i="125"/>
  <c r="AH41" i="125"/>
  <c r="AH43" i="125" s="1"/>
  <c r="AG41" i="125"/>
  <c r="AG43" i="125" s="1"/>
  <c r="P41" i="125"/>
  <c r="AK41" i="125" s="1"/>
  <c r="AF40" i="125"/>
  <c r="AE40" i="125"/>
  <c r="AD40" i="125"/>
  <c r="AC40" i="125"/>
  <c r="AB40" i="125"/>
  <c r="AA40" i="125"/>
  <c r="Z40" i="125"/>
  <c r="Y40" i="125"/>
  <c r="X40" i="125"/>
  <c r="W40" i="125"/>
  <c r="V40" i="125"/>
  <c r="U40" i="125"/>
  <c r="P40" i="125"/>
  <c r="P42" i="125" s="1"/>
  <c r="B40" i="125"/>
  <c r="B43" i="125" s="1"/>
  <c r="B46" i="125" s="1"/>
  <c r="B49" i="125" s="1"/>
  <c r="AH39" i="125"/>
  <c r="AG39" i="125"/>
  <c r="O39" i="125"/>
  <c r="N39" i="125"/>
  <c r="M39" i="125"/>
  <c r="L39" i="125"/>
  <c r="K39" i="125"/>
  <c r="J39" i="125"/>
  <c r="I39" i="125"/>
  <c r="H39" i="125"/>
  <c r="G39" i="125"/>
  <c r="F39" i="125"/>
  <c r="E39" i="125"/>
  <c r="D39" i="125"/>
  <c r="AG38" i="125"/>
  <c r="AH38" i="125" s="1"/>
  <c r="AH40" i="125" s="1"/>
  <c r="P38" i="125"/>
  <c r="P37" i="125"/>
  <c r="P39" i="125" s="1"/>
  <c r="B37" i="125"/>
  <c r="O36" i="125"/>
  <c r="N36" i="125"/>
  <c r="M36" i="125"/>
  <c r="L36" i="125"/>
  <c r="K36" i="125"/>
  <c r="J36" i="125"/>
  <c r="I36" i="125"/>
  <c r="H36" i="125"/>
  <c r="G36" i="125"/>
  <c r="F36" i="125"/>
  <c r="E36" i="125"/>
  <c r="D36" i="125"/>
  <c r="AK35" i="125"/>
  <c r="P35" i="125"/>
  <c r="P34" i="125"/>
  <c r="P36" i="125" s="1"/>
  <c r="AF33" i="125"/>
  <c r="AE33" i="125"/>
  <c r="AD33" i="125"/>
  <c r="AC33" i="125"/>
  <c r="AB33" i="125"/>
  <c r="AA33" i="125"/>
  <c r="Z33" i="125"/>
  <c r="Y33" i="125"/>
  <c r="X33" i="125"/>
  <c r="W33" i="125"/>
  <c r="V33" i="125"/>
  <c r="U33" i="125"/>
  <c r="O33" i="125"/>
  <c r="N33" i="125"/>
  <c r="M33" i="125"/>
  <c r="L33" i="125"/>
  <c r="K33" i="125"/>
  <c r="J33" i="125"/>
  <c r="I33" i="125"/>
  <c r="H33" i="125"/>
  <c r="G33" i="125"/>
  <c r="F33" i="125"/>
  <c r="E33" i="125"/>
  <c r="D33" i="125"/>
  <c r="AG32" i="125"/>
  <c r="AH32" i="125" s="1"/>
  <c r="P32" i="125"/>
  <c r="AG31" i="125"/>
  <c r="AH31" i="125" s="1"/>
  <c r="P31" i="125"/>
  <c r="P33" i="125" s="1"/>
  <c r="AF30" i="125"/>
  <c r="AE30" i="125"/>
  <c r="AD30" i="125"/>
  <c r="AC30" i="125"/>
  <c r="AB30" i="125"/>
  <c r="AA30" i="125"/>
  <c r="Z30" i="125"/>
  <c r="Y30" i="125"/>
  <c r="X30" i="125"/>
  <c r="W30" i="125"/>
  <c r="V30" i="125"/>
  <c r="U30" i="125"/>
  <c r="P30" i="125"/>
  <c r="O30" i="125"/>
  <c r="N30" i="125"/>
  <c r="M30" i="125"/>
  <c r="L30" i="125"/>
  <c r="K30" i="125"/>
  <c r="J30" i="125"/>
  <c r="I30" i="125"/>
  <c r="H30" i="125"/>
  <c r="G30" i="125"/>
  <c r="F30" i="125"/>
  <c r="E30" i="125"/>
  <c r="D30" i="125"/>
  <c r="AG29" i="125"/>
  <c r="AH29" i="125" s="1"/>
  <c r="AH28" i="125"/>
  <c r="AH30" i="125" s="1"/>
  <c r="AG28" i="125"/>
  <c r="AG30" i="125" s="1"/>
  <c r="O25" i="125"/>
  <c r="N25" i="125"/>
  <c r="M25" i="125"/>
  <c r="L25" i="125"/>
  <c r="K25" i="125"/>
  <c r="J25" i="125"/>
  <c r="I25" i="125"/>
  <c r="H25" i="125"/>
  <c r="G25" i="125"/>
  <c r="F25" i="125"/>
  <c r="E25" i="125"/>
  <c r="D25" i="125"/>
  <c r="AK24" i="125"/>
  <c r="P24" i="125"/>
  <c r="P23" i="125"/>
  <c r="AK23" i="125" s="1"/>
  <c r="P22" i="125"/>
  <c r="O22" i="125"/>
  <c r="N22" i="125"/>
  <c r="M22" i="125"/>
  <c r="L22" i="125"/>
  <c r="K22" i="125"/>
  <c r="J22" i="125"/>
  <c r="I22" i="125"/>
  <c r="H22" i="125"/>
  <c r="G22" i="125"/>
  <c r="F22" i="125"/>
  <c r="E22" i="125"/>
  <c r="D22" i="125"/>
  <c r="Q21" i="125"/>
  <c r="P21" i="125"/>
  <c r="AK21" i="125" s="1"/>
  <c r="AK20" i="125"/>
  <c r="Q20" i="125"/>
  <c r="Q22" i="125" s="1"/>
  <c r="P20" i="125"/>
  <c r="B20" i="125"/>
  <c r="B23" i="125" s="1"/>
  <c r="O19" i="125"/>
  <c r="N19" i="125"/>
  <c r="M19" i="125"/>
  <c r="L19" i="125"/>
  <c r="K19" i="125"/>
  <c r="J19" i="125"/>
  <c r="I19" i="125"/>
  <c r="H19" i="125"/>
  <c r="G19" i="125"/>
  <c r="F19" i="125"/>
  <c r="E19" i="125"/>
  <c r="D19" i="125"/>
  <c r="Q18" i="125"/>
  <c r="P18" i="125"/>
  <c r="AK18" i="125" s="1"/>
  <c r="Q17" i="125"/>
  <c r="Q19" i="125" s="1"/>
  <c r="P17" i="125"/>
  <c r="P19" i="125" s="1"/>
  <c r="AF16" i="125"/>
  <c r="AE16" i="125"/>
  <c r="AD16" i="125"/>
  <c r="AC16" i="125"/>
  <c r="AB16" i="125"/>
  <c r="AA16" i="125"/>
  <c r="Z16" i="125"/>
  <c r="Y16" i="125"/>
  <c r="X16" i="125"/>
  <c r="W16" i="125"/>
  <c r="V16" i="125"/>
  <c r="U16" i="125"/>
  <c r="O16" i="125"/>
  <c r="N16" i="125"/>
  <c r="M16" i="125"/>
  <c r="L16" i="125"/>
  <c r="K16" i="125"/>
  <c r="J16" i="125"/>
  <c r="I16" i="125"/>
  <c r="H16" i="125"/>
  <c r="G16" i="125"/>
  <c r="F16" i="125"/>
  <c r="E16" i="125"/>
  <c r="D16" i="125"/>
  <c r="AG15" i="125"/>
  <c r="AH15" i="125" s="1"/>
  <c r="AH12" i="125" s="1"/>
  <c r="AH9" i="125" s="1"/>
  <c r="AH6" i="125" s="1"/>
  <c r="P15" i="125"/>
  <c r="AK15" i="125" s="1"/>
  <c r="AG14" i="125"/>
  <c r="AG16" i="125" s="1"/>
  <c r="Q14" i="125"/>
  <c r="P14" i="125"/>
  <c r="P16" i="125" s="1"/>
  <c r="AF13" i="125"/>
  <c r="AE13" i="125"/>
  <c r="AD13" i="125"/>
  <c r="AC13" i="125"/>
  <c r="AB13" i="125"/>
  <c r="AA13" i="125"/>
  <c r="Z13" i="125"/>
  <c r="Y13" i="125"/>
  <c r="X13" i="125"/>
  <c r="U13" i="125"/>
  <c r="O13" i="125"/>
  <c r="N13" i="125"/>
  <c r="M13" i="125"/>
  <c r="L13" i="125"/>
  <c r="K13" i="125"/>
  <c r="J13" i="125"/>
  <c r="I13" i="125"/>
  <c r="H13" i="125"/>
  <c r="G13" i="125"/>
  <c r="F13" i="125"/>
  <c r="E13" i="125"/>
  <c r="D13" i="125"/>
  <c r="AL12" i="125"/>
  <c r="AG12" i="125"/>
  <c r="P12" i="125"/>
  <c r="AK12" i="125" s="1"/>
  <c r="AL11" i="125"/>
  <c r="AG11" i="125"/>
  <c r="AG13" i="125" s="1"/>
  <c r="W11" i="125"/>
  <c r="W13" i="125" s="1"/>
  <c r="V11" i="125"/>
  <c r="V13" i="125" s="1"/>
  <c r="Q11" i="125"/>
  <c r="P11" i="125"/>
  <c r="P13" i="125" s="1"/>
  <c r="AF10" i="125"/>
  <c r="AE10" i="125"/>
  <c r="AD10" i="125"/>
  <c r="AC10" i="125"/>
  <c r="AB10" i="125"/>
  <c r="AA10" i="125"/>
  <c r="Z10" i="125"/>
  <c r="Y10" i="125"/>
  <c r="X10" i="125"/>
  <c r="W10" i="125"/>
  <c r="V10" i="125"/>
  <c r="U10" i="125"/>
  <c r="O10" i="125"/>
  <c r="N10" i="125"/>
  <c r="M10" i="125"/>
  <c r="L10" i="125"/>
  <c r="K10" i="125"/>
  <c r="J10" i="125"/>
  <c r="I10" i="125"/>
  <c r="H10" i="125"/>
  <c r="G10" i="125"/>
  <c r="F10" i="125"/>
  <c r="E10" i="125"/>
  <c r="D10" i="125"/>
  <c r="AG9" i="125"/>
  <c r="P9" i="125"/>
  <c r="AG8" i="125"/>
  <c r="AG10" i="125" s="1"/>
  <c r="P8" i="125"/>
  <c r="P10" i="125" s="1"/>
  <c r="AG7" i="125"/>
  <c r="AF7" i="125"/>
  <c r="AE7" i="125"/>
  <c r="AD7" i="125"/>
  <c r="AC7" i="125"/>
  <c r="AB7" i="125"/>
  <c r="AA7" i="125"/>
  <c r="Z7" i="125"/>
  <c r="Y7" i="125"/>
  <c r="X7" i="125"/>
  <c r="W7" i="125"/>
  <c r="V7" i="125"/>
  <c r="U7" i="125"/>
  <c r="P7" i="125"/>
  <c r="O7" i="125"/>
  <c r="N7" i="125"/>
  <c r="M7" i="125"/>
  <c r="L7" i="125"/>
  <c r="K7" i="125"/>
  <c r="J7" i="125"/>
  <c r="I7" i="125"/>
  <c r="H7" i="125"/>
  <c r="G7" i="125"/>
  <c r="F7" i="125"/>
  <c r="E7" i="125"/>
  <c r="D7" i="125"/>
  <c r="Q38" i="125" l="1"/>
  <c r="Q35" i="125" s="1"/>
  <c r="Q32" i="125" s="1"/>
  <c r="Q29" i="125" s="1"/>
  <c r="Q68" i="125"/>
  <c r="Q66" i="125"/>
  <c r="AH33" i="125"/>
  <c r="Q8" i="125"/>
  <c r="AH14" i="125"/>
  <c r="AK38" i="125"/>
  <c r="AG40" i="125"/>
  <c r="AK11" i="125"/>
  <c r="AK14" i="125"/>
  <c r="P51" i="125"/>
  <c r="AG33" i="125"/>
  <c r="AK40" i="125"/>
  <c r="Q15" i="125"/>
  <c r="Q12" i="125" s="1"/>
  <c r="Q9" i="125" s="1"/>
  <c r="Q6" i="125" s="1"/>
  <c r="AK37" i="125"/>
  <c r="Q46" i="125"/>
  <c r="AK64" i="125"/>
  <c r="AK46" i="125"/>
  <c r="AK17" i="125"/>
  <c r="P25" i="125"/>
  <c r="AK34" i="125"/>
  <c r="AK43" i="125"/>
  <c r="Q63" i="125"/>
  <c r="AH16" i="125" l="1"/>
  <c r="AH11" i="125"/>
  <c r="Q5" i="125"/>
  <c r="Q7" i="125" s="1"/>
  <c r="Q10" i="125"/>
  <c r="Q61" i="125"/>
  <c r="Q58" i="125"/>
  <c r="Q48" i="125"/>
  <c r="Q43" i="125"/>
  <c r="Q13" i="125"/>
  <c r="Q69" i="125"/>
  <c r="Q54" i="125"/>
  <c r="Q16" i="125"/>
  <c r="Q45" i="125" l="1"/>
  <c r="Q40" i="125"/>
  <c r="AH13" i="125"/>
  <c r="AH8" i="125"/>
  <c r="Q62" i="125"/>
  <c r="AH10" i="125" l="1"/>
  <c r="AH5" i="125"/>
  <c r="AH7" i="125" s="1"/>
  <c r="Q42" i="125"/>
  <c r="Q37" i="125"/>
  <c r="Q39" i="125" l="1"/>
  <c r="Q34" i="125"/>
  <c r="Q36" i="125" l="1"/>
  <c r="Q31" i="125"/>
  <c r="Q28" i="125" l="1"/>
  <c r="Q30" i="125" s="1"/>
  <c r="Q33" i="125"/>
  <c r="I23" i="31" l="1"/>
  <c r="R24" i="31" l="1"/>
  <c r="I27" i="31"/>
  <c r="J28" i="31"/>
  <c r="C21" i="31" l="1"/>
  <c r="R22" i="31"/>
  <c r="H23" i="31" l="1"/>
  <c r="G23" i="31"/>
  <c r="F23" i="31"/>
  <c r="E23" i="31"/>
  <c r="D23" i="31"/>
  <c r="L23" i="31" s="1"/>
  <c r="Q23" i="31" s="1"/>
  <c r="C23" i="31"/>
  <c r="C22" i="31" s="1"/>
  <c r="E21" i="31" l="1"/>
  <c r="D21" i="31"/>
  <c r="G21" i="31"/>
  <c r="F21" i="31"/>
  <c r="M22" i="31"/>
  <c r="D22" i="31" l="1"/>
  <c r="R26" i="31" l="1"/>
  <c r="R27" i="31"/>
  <c r="H28" i="31" l="1"/>
  <c r="K28" i="31" s="1"/>
  <c r="G28" i="31"/>
  <c r="D28" i="31"/>
  <c r="C28" i="31"/>
  <c r="F28" i="31"/>
  <c r="E28" i="31"/>
  <c r="F27" i="31" l="1"/>
  <c r="J25" i="31" l="1"/>
  <c r="G25" i="31"/>
  <c r="F26" i="31"/>
  <c r="E25" i="31"/>
  <c r="C24" i="31"/>
  <c r="D25" i="31"/>
  <c r="J26" i="31" l="1"/>
  <c r="L25" i="31"/>
  <c r="J23" i="31" l="1"/>
  <c r="J27" i="31" l="1"/>
  <c r="K23" i="31"/>
  <c r="J21" i="31" l="1"/>
  <c r="H21" i="31"/>
  <c r="K21" i="31" l="1"/>
  <c r="L21" i="31"/>
  <c r="Q21" i="31" s="1"/>
  <c r="E22" i="31" l="1"/>
  <c r="F22" i="31"/>
  <c r="G22" i="31"/>
  <c r="H22" i="31"/>
  <c r="I22" i="31"/>
  <c r="J22" i="31"/>
  <c r="L22" i="31" l="1"/>
  <c r="K25" i="31" l="1"/>
  <c r="R37" i="31"/>
  <c r="J37" i="31"/>
  <c r="I37" i="31"/>
  <c r="H37" i="31"/>
  <c r="G37" i="31"/>
  <c r="F37" i="31"/>
  <c r="E37" i="31"/>
  <c r="D37" i="31"/>
  <c r="C37" i="31"/>
  <c r="R34" i="31"/>
  <c r="P34" i="31"/>
  <c r="O34" i="31"/>
  <c r="N34" i="31"/>
  <c r="M34" i="31"/>
  <c r="J34" i="31"/>
  <c r="I34" i="31"/>
  <c r="H34" i="31"/>
  <c r="G34" i="31"/>
  <c r="F34" i="31"/>
  <c r="E34" i="31"/>
  <c r="D34" i="31"/>
  <c r="C34" i="31"/>
  <c r="R32" i="31"/>
  <c r="P32" i="31"/>
  <c r="O32" i="31"/>
  <c r="N32" i="31"/>
  <c r="M32" i="31"/>
  <c r="J32" i="31"/>
  <c r="I32" i="31"/>
  <c r="H32" i="31"/>
  <c r="G32" i="31"/>
  <c r="F32" i="31"/>
  <c r="E32" i="31"/>
  <c r="D32" i="31"/>
  <c r="C32" i="31"/>
  <c r="R30" i="31"/>
  <c r="P30" i="31"/>
  <c r="O30" i="31"/>
  <c r="N30" i="31"/>
  <c r="M30" i="31"/>
  <c r="J30" i="31"/>
  <c r="I30" i="31"/>
  <c r="H30" i="31"/>
  <c r="G30" i="31"/>
  <c r="E30" i="31"/>
  <c r="C30" i="31"/>
  <c r="L28" i="31"/>
  <c r="I36" i="31"/>
  <c r="H27" i="31"/>
  <c r="G27" i="31"/>
  <c r="F36" i="31"/>
  <c r="E27" i="31"/>
  <c r="D27" i="31"/>
  <c r="D36" i="31" s="1"/>
  <c r="C27" i="31"/>
  <c r="J35" i="31"/>
  <c r="I26" i="31"/>
  <c r="H26" i="31"/>
  <c r="G26" i="31"/>
  <c r="G35" i="31" s="1"/>
  <c r="E26" i="31"/>
  <c r="E35" i="31" s="1"/>
  <c r="D26" i="31"/>
  <c r="C26" i="31"/>
  <c r="Q25" i="31"/>
  <c r="P24" i="31"/>
  <c r="O24" i="31"/>
  <c r="N24" i="31"/>
  <c r="M24" i="31"/>
  <c r="J24" i="31"/>
  <c r="I33" i="31"/>
  <c r="H24" i="31"/>
  <c r="G24" i="31"/>
  <c r="F24" i="31"/>
  <c r="E24" i="31"/>
  <c r="D24" i="31"/>
  <c r="R31" i="31"/>
  <c r="P22" i="31"/>
  <c r="O22" i="31"/>
  <c r="N22" i="31"/>
  <c r="N31" i="31" s="1"/>
  <c r="M31" i="31"/>
  <c r="H31" i="31"/>
  <c r="G31" i="31"/>
  <c r="C31" i="31"/>
  <c r="F30" i="31"/>
  <c r="D30" i="31"/>
  <c r="D31" i="31"/>
  <c r="K22" i="31"/>
  <c r="P33" i="31" l="1"/>
  <c r="O33" i="31"/>
  <c r="K34" i="31"/>
  <c r="E33" i="31"/>
  <c r="D33" i="31"/>
  <c r="Q22" i="31"/>
  <c r="L26" i="31"/>
  <c r="H36" i="31"/>
  <c r="K27" i="31"/>
  <c r="L27" i="31"/>
  <c r="K26" i="31"/>
  <c r="L30" i="31"/>
  <c r="C33" i="31"/>
  <c r="D35" i="31"/>
  <c r="G36" i="31"/>
  <c r="N33" i="31"/>
  <c r="F35" i="31"/>
  <c r="H33" i="31"/>
  <c r="L37" i="31"/>
  <c r="C35" i="31"/>
  <c r="K24" i="31"/>
  <c r="Q34" i="31"/>
  <c r="L34" i="31"/>
  <c r="F33" i="31"/>
  <c r="J33" i="31"/>
  <c r="G33" i="31"/>
  <c r="H35" i="31"/>
  <c r="K32" i="31"/>
  <c r="E36" i="31"/>
  <c r="Q32" i="31"/>
  <c r="K37" i="31"/>
  <c r="M33" i="31"/>
  <c r="R33" i="31"/>
  <c r="R35" i="31"/>
  <c r="J36" i="31"/>
  <c r="K30" i="31"/>
  <c r="E31" i="31"/>
  <c r="I31" i="31"/>
  <c r="O31" i="31"/>
  <c r="L32" i="31"/>
  <c r="F31" i="31"/>
  <c r="J31" i="31"/>
  <c r="P31" i="31"/>
  <c r="R36" i="31"/>
  <c r="L24" i="31"/>
  <c r="C36" i="31"/>
  <c r="L31" i="31"/>
  <c r="L36" i="31" l="1"/>
  <c r="K35" i="31"/>
  <c r="K33" i="31"/>
  <c r="I35" i="31"/>
  <c r="Q31" i="31"/>
  <c r="K36" i="31"/>
  <c r="L35" i="31"/>
  <c r="Q30" i="31"/>
  <c r="Q24" i="31"/>
  <c r="L33" i="31"/>
  <c r="K31" i="31"/>
  <c r="Q33" i="31" l="1"/>
  <c r="M37" i="31" l="1"/>
  <c r="M27" i="31"/>
  <c r="M26" i="31"/>
  <c r="M35" i="31" s="1"/>
  <c r="M36" i="31" l="1"/>
  <c r="N27" i="31" l="1"/>
  <c r="N36" i="31" s="1"/>
  <c r="N37" i="31"/>
  <c r="N26" i="31"/>
  <c r="N35" i="31" l="1"/>
  <c r="O27" i="31" l="1"/>
  <c r="O37" i="31"/>
  <c r="O26" i="31"/>
  <c r="O35" i="31" l="1"/>
  <c r="O36" i="31"/>
  <c r="Q28" i="31" l="1"/>
  <c r="P27" i="31"/>
  <c r="P37" i="31"/>
  <c r="P26" i="31"/>
  <c r="Q26" i="31" s="1"/>
  <c r="Q35" i="31" l="1"/>
  <c r="P36" i="31"/>
  <c r="Q27" i="31"/>
  <c r="Q37" i="31"/>
  <c r="P35" i="31"/>
  <c r="Q36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KUMAGAI, MISAO</author>
  </authors>
  <commentList>
    <comment ref="C4" authorId="0" shapeId="0" xr:uid="{00000000-0006-0000-2100-000001000000}">
      <text>
        <r>
          <rPr>
            <sz val="12"/>
            <color indexed="81"/>
            <rFont val="MS P ゴシック"/>
            <family val="3"/>
            <charset val="128"/>
          </rPr>
          <t>引用元
By Market
Domestic total</t>
        </r>
      </text>
    </comment>
    <comment ref="D4" authorId="0" shapeId="0" xr:uid="{00000000-0006-0000-2100-000002000000}">
      <text>
        <r>
          <rPr>
            <sz val="12"/>
            <color indexed="81"/>
            <rFont val="MS P ゴシック"/>
            <family val="3"/>
            <charset val="128"/>
          </rPr>
          <t>引用元
'By Market'
（USA） ※グアムは含まない
+
ｸﾞｱﾑ日産自動車会社 
+
日産ﾄﾚｰﾃﾞｲﾝｸﾞ欧州会社</t>
        </r>
      </text>
    </comment>
    <comment ref="E4" authorId="0" shapeId="0" xr:uid="{00000000-0006-0000-21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
ｶﾅﾀﾞ日産自動車会社 </t>
        </r>
      </text>
    </comment>
    <comment ref="F4" authorId="0" shapeId="0" xr:uid="{00000000-0006-0000-21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Market'
ﾒｷｼｺ日産自動車会社 </t>
        </r>
      </text>
    </comment>
    <comment ref="G4" authorId="0" shapeId="0" xr:uid="{00000000-0006-0000-2100-000005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
Europe</t>
        </r>
      </text>
    </comment>
    <comment ref="H4" authorId="0" shapeId="0" xr:uid="{00000000-0006-0000-2100-000006000000}">
      <text>
        <r>
          <rPr>
            <sz val="11"/>
            <color indexed="81"/>
            <rFont val="MS P ゴシック"/>
            <family val="3"/>
            <charset val="128"/>
          </rPr>
          <t>引用元
='By Market
overseas
Asia</t>
        </r>
      </text>
    </comment>
    <comment ref="I4" authorId="0" shapeId="0" xr:uid="{00000000-0006-0000-2100-000007000000}">
      <text>
        <r>
          <rPr>
            <sz val="11"/>
            <color indexed="81"/>
            <rFont val="MS P ゴシック"/>
            <family val="3"/>
            <charset val="128"/>
          </rPr>
          <t>引用元
A72のデータ（Extracted sales volume）を基に、自身で集計ファイルを作成。そこから転記</t>
        </r>
      </text>
    </comment>
    <comment ref="J4" authorId="0" shapeId="0" xr:uid="{00000000-0006-0000-2100-000008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overseas\Asia\（China）</t>
        </r>
      </text>
    </comment>
    <comment ref="M4" authorId="0" shapeId="0" xr:uid="{00000000-0006-0000-2100-000009000000}">
      <text>
        <r>
          <rPr>
            <sz val="11"/>
            <color indexed="81"/>
            <rFont val="MS P ゴシック"/>
            <family val="3"/>
            <charset val="128"/>
          </rPr>
          <t>引用元
=others!G59
YTD:OTH04 - OCEANIA</t>
        </r>
      </text>
    </comment>
    <comment ref="N4" authorId="0" shapeId="0" xr:uid="{00000000-0006-0000-2100-00000A000000}">
      <text>
        <r>
          <rPr>
            <sz val="11"/>
            <color indexed="81"/>
            <rFont val="MS P ゴシック"/>
            <family val="3"/>
            <charset val="128"/>
          </rPr>
          <t>引用元
=others!F59
YTD:OTH03 - M.E.ASIA</t>
        </r>
      </text>
    </comment>
    <comment ref="O4" authorId="0" shapeId="0" xr:uid="{00000000-0006-0000-2100-00000B000000}">
      <text>
        <r>
          <rPr>
            <sz val="11"/>
            <color indexed="81"/>
            <rFont val="MS P ゴシック"/>
            <family val="3"/>
            <charset val="128"/>
          </rPr>
          <t>引用元
=others!E59
YTD:OTH02 - C.S.AMERICA</t>
        </r>
      </text>
    </comment>
    <comment ref="P4" authorId="0" shapeId="0" xr:uid="{00000000-0006-0000-2100-00000C000000}">
      <text>
        <r>
          <rPr>
            <sz val="11"/>
            <color indexed="81"/>
            <rFont val="MS P ゴシック"/>
            <family val="3"/>
            <charset val="128"/>
          </rPr>
          <t>引用元
=others!D59
YTD:OTH01 - AFRICA</t>
        </r>
      </text>
    </comment>
    <comment ref="R4" authorId="0" shapeId="0" xr:uid="{00000000-0006-0000-2100-00000D000000}">
      <text>
        <r>
          <rPr>
            <sz val="11"/>
            <color indexed="81"/>
            <rFont val="MS P ゴシック"/>
            <family val="3"/>
            <charset val="128"/>
          </rPr>
          <t>引用元
='By Market'total</t>
        </r>
      </text>
    </comment>
  </commentList>
</comments>
</file>

<file path=xl/sharedStrings.xml><?xml version="1.0" encoding="utf-8"?>
<sst xmlns="http://schemas.openxmlformats.org/spreadsheetml/2006/main" count="706" uniqueCount="313">
  <si>
    <t>NISSAN IR DATASHEET</t>
    <phoneticPr fontId="14"/>
  </si>
  <si>
    <t>Global Retail Volume</t>
    <phoneticPr fontId="14"/>
  </si>
  <si>
    <t>(units)</t>
    <phoneticPr fontId="17"/>
  </si>
  <si>
    <t>Full Year</t>
  </si>
  <si>
    <t>Q1</t>
    <phoneticPr fontId="14"/>
  </si>
  <si>
    <t>Q2</t>
    <phoneticPr fontId="14"/>
  </si>
  <si>
    <t>H1</t>
    <phoneticPr fontId="14"/>
  </si>
  <si>
    <t>Q3</t>
    <phoneticPr fontId="14"/>
  </si>
  <si>
    <t>Q4</t>
    <phoneticPr fontId="14"/>
  </si>
  <si>
    <t>H2</t>
    <phoneticPr fontId="14"/>
  </si>
  <si>
    <t>Japan</t>
    <phoneticPr fontId="17"/>
  </si>
  <si>
    <t>TIV</t>
    <phoneticPr fontId="17"/>
  </si>
  <si>
    <t>Nissan</t>
    <phoneticPr fontId="17"/>
  </si>
  <si>
    <t>Share</t>
    <phoneticPr fontId="17"/>
  </si>
  <si>
    <t>USA</t>
    <phoneticPr fontId="17"/>
  </si>
  <si>
    <t>Canada</t>
    <phoneticPr fontId="17"/>
  </si>
  <si>
    <t>Mexico</t>
    <phoneticPr fontId="17"/>
  </si>
  <si>
    <t>Guam</t>
    <phoneticPr fontId="17"/>
  </si>
  <si>
    <t>North America</t>
    <phoneticPr fontId="17"/>
  </si>
  <si>
    <t>Russia</t>
    <phoneticPr fontId="17"/>
  </si>
  <si>
    <t>Europe excl. Russia</t>
    <phoneticPr fontId="17"/>
  </si>
  <si>
    <t>Europe*</t>
    <phoneticPr fontId="17"/>
  </si>
  <si>
    <t>China**</t>
    <phoneticPr fontId="17"/>
  </si>
  <si>
    <t>Asia &amp; Oceania</t>
    <phoneticPr fontId="17"/>
  </si>
  <si>
    <t>Latin America</t>
    <phoneticPr fontId="17"/>
  </si>
  <si>
    <t>Middle East</t>
    <phoneticPr fontId="17"/>
  </si>
  <si>
    <t>Africa &amp; Others</t>
    <phoneticPr fontId="17"/>
  </si>
  <si>
    <t>Overseas Total</t>
    <phoneticPr fontId="17"/>
  </si>
  <si>
    <t>Global</t>
    <phoneticPr fontId="17"/>
  </si>
  <si>
    <t>(Incl. Japan mini car)</t>
    <phoneticPr fontId="14"/>
  </si>
  <si>
    <t>(Excl. mini car)</t>
    <phoneticPr fontId="17"/>
  </si>
  <si>
    <t>(Mini car)</t>
    <phoneticPr fontId="17"/>
  </si>
  <si>
    <t>*Share for Europe : Registration base.</t>
    <phoneticPr fontId="17"/>
  </si>
  <si>
    <t>**TIV for China : PV and LCV only</t>
    <phoneticPr fontId="17"/>
  </si>
  <si>
    <t>Global excluding China</t>
    <phoneticPr fontId="17"/>
  </si>
  <si>
    <t>TIV</t>
  </si>
  <si>
    <t>China</t>
  </si>
  <si>
    <t>Others</t>
  </si>
  <si>
    <t>H1</t>
    <phoneticPr fontId="17"/>
  </si>
  <si>
    <t>Q3 YTD</t>
    <phoneticPr fontId="17"/>
  </si>
  <si>
    <t>H2</t>
    <phoneticPr fontId="17"/>
  </si>
  <si>
    <t>Full Year</t>
    <phoneticPr fontId="17"/>
  </si>
  <si>
    <t>vol.</t>
  </si>
  <si>
    <t>%</t>
  </si>
  <si>
    <t>North America</t>
  </si>
  <si>
    <t>USA</t>
    <phoneticPr fontId="14"/>
  </si>
  <si>
    <t>Guam</t>
    <phoneticPr fontId="14"/>
  </si>
  <si>
    <t>Mexico</t>
    <phoneticPr fontId="14"/>
  </si>
  <si>
    <t>Canada</t>
    <phoneticPr fontId="14"/>
  </si>
  <si>
    <t>Europe</t>
  </si>
  <si>
    <t>Western Europe</t>
    <phoneticPr fontId="14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</si>
  <si>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</si>
  <si>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</si>
  <si>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</si>
  <si>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</si>
  <si>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</si>
  <si>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</si>
  <si>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</si>
  <si>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</si>
  <si>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</si>
  <si>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17"/>
  </si>
  <si>
    <t>Russia</t>
  </si>
  <si>
    <t>Others</t>
    <phoneticPr fontId="14"/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</si>
  <si>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</si>
  <si>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</si>
  <si>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</si>
  <si>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</si>
  <si>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</si>
  <si>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</si>
  <si>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</si>
  <si>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</si>
  <si>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</si>
  <si>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</si>
  <si>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</si>
  <si>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Middle East</t>
    <phoneticPr fontId="14"/>
  </si>
  <si>
    <t>Mediterranean/CIS</t>
    <phoneticPr fontId="14"/>
  </si>
  <si>
    <t>Turkey</t>
    <phoneticPr fontId="17"/>
  </si>
  <si>
    <t>Palestine</t>
    <phoneticPr fontId="17"/>
  </si>
  <si>
    <t>Africa</t>
  </si>
  <si>
    <t>South Africa</t>
  </si>
  <si>
    <t>Egypt</t>
    <phoneticPr fontId="17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</si>
  <si>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</si>
  <si>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</si>
  <si>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</si>
  <si>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</si>
  <si>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</si>
  <si>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</si>
  <si>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</si>
  <si>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</si>
  <si>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</si>
  <si>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</si>
  <si>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</si>
  <si>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Q1</t>
    <phoneticPr fontId="17"/>
  </si>
  <si>
    <t>Q2</t>
    <phoneticPr fontId="17"/>
  </si>
  <si>
    <t>Q3</t>
    <phoneticPr fontId="17"/>
  </si>
  <si>
    <t>Q4</t>
    <phoneticPr fontId="17"/>
  </si>
  <si>
    <t>Full Year</t>
    <phoneticPr fontId="14"/>
  </si>
  <si>
    <t>Total</t>
  </si>
  <si>
    <t>Ratio</t>
  </si>
  <si>
    <t>-</t>
  </si>
  <si>
    <t>FY2022</t>
    <phoneticPr fontId="14"/>
  </si>
  <si>
    <t>Thailand</t>
    <phoneticPr fontId="17"/>
  </si>
  <si>
    <t>Taiwan</t>
    <phoneticPr fontId="17"/>
  </si>
  <si>
    <t>India</t>
    <phoneticPr fontId="17"/>
  </si>
  <si>
    <t>Others</t>
    <phoneticPr fontId="17"/>
  </si>
  <si>
    <t>Brazil</t>
    <phoneticPr fontId="17"/>
  </si>
  <si>
    <t>Chile</t>
    <phoneticPr fontId="17"/>
  </si>
  <si>
    <t>Saudi Arabia</t>
    <phoneticPr fontId="17"/>
  </si>
  <si>
    <t>Africa</t>
    <phoneticPr fontId="17"/>
  </si>
  <si>
    <t>Total</t>
    <phoneticPr fontId="17"/>
  </si>
  <si>
    <t>vs. FY2022 (Q1)</t>
  </si>
  <si>
    <t>vs. FY2022 (Q2)</t>
  </si>
  <si>
    <t>vs. FY2022 (H1)</t>
  </si>
  <si>
    <t>vs. FY2022 (Q3)</t>
  </si>
  <si>
    <t>Q1</t>
  </si>
  <si>
    <t>Q2</t>
  </si>
  <si>
    <t>H1</t>
  </si>
  <si>
    <t>Q3</t>
  </si>
  <si>
    <t>vol.</t>
    <phoneticPr fontId="14"/>
  </si>
  <si>
    <t>FY2023</t>
    <phoneticPr fontId="14"/>
  </si>
  <si>
    <t>Japan</t>
    <phoneticPr fontId="14"/>
  </si>
  <si>
    <t>-</t>
    <phoneticPr fontId="14"/>
  </si>
  <si>
    <t>NNA</t>
  </si>
  <si>
    <t>Europe</t>
    <phoneticPr fontId="14"/>
  </si>
  <si>
    <t>Total</t>
    <phoneticPr fontId="14"/>
  </si>
  <si>
    <t>FY2021
Full Year</t>
    <phoneticPr fontId="14"/>
  </si>
  <si>
    <t>Nov.</t>
    <phoneticPr fontId="14"/>
  </si>
  <si>
    <t>Q3 YTD</t>
  </si>
  <si>
    <t>Europe</t>
    <phoneticPr fontId="17"/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</si>
  <si>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</si>
  <si>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</si>
  <si>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</si>
  <si>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</si>
  <si>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</si>
  <si>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</si>
  <si>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</si>
  <si>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</si>
  <si>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</si>
  <si>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Jan.</t>
  </si>
  <si>
    <t>Feb.</t>
  </si>
  <si>
    <t>Mar.</t>
  </si>
  <si>
    <t>May</t>
    <phoneticPr fontId="14"/>
  </si>
  <si>
    <t>China</t>
    <phoneticPr fontId="17"/>
  </si>
  <si>
    <t>e-POWER -  Sales (Registration)</t>
    <phoneticPr fontId="14"/>
  </si>
  <si>
    <t>Serena(C27, C28)</t>
    <phoneticPr fontId="14"/>
  </si>
  <si>
    <t>Apr.</t>
    <phoneticPr fontId="14"/>
  </si>
  <si>
    <t>Jun.</t>
    <phoneticPr fontId="14"/>
  </si>
  <si>
    <t>Jul.</t>
    <phoneticPr fontId="14"/>
  </si>
  <si>
    <t>Aug.</t>
    <phoneticPr fontId="14"/>
  </si>
  <si>
    <t>Sep.</t>
    <phoneticPr fontId="14"/>
  </si>
  <si>
    <t>Oct.</t>
    <phoneticPr fontId="14"/>
  </si>
  <si>
    <t>Dec.</t>
    <phoneticPr fontId="14"/>
  </si>
  <si>
    <t>Jan.</t>
    <phoneticPr fontId="14"/>
  </si>
  <si>
    <t>Feb.</t>
    <phoneticPr fontId="14"/>
  </si>
  <si>
    <t>Mar.</t>
    <phoneticPr fontId="14"/>
  </si>
  <si>
    <t>Cumulative
 total</t>
    <phoneticPr fontId="14"/>
  </si>
  <si>
    <t>SYLPHY（B18）*</t>
    <phoneticPr fontId="14"/>
  </si>
  <si>
    <t>Check1</t>
    <phoneticPr fontId="14"/>
  </si>
  <si>
    <t>Check2</t>
    <phoneticPr fontId="14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</si>
  <si>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</t>
    </r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</si>
  <si>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-POWER(China)</t>
    </r>
    <phoneticPr fontId="14"/>
  </si>
  <si>
    <t>Serena Total</t>
    <phoneticPr fontId="14"/>
  </si>
  <si>
    <t>SYLPHY Total</t>
    <phoneticPr fontId="14"/>
  </si>
  <si>
    <t>Ratio</t>
    <phoneticPr fontId="14"/>
  </si>
  <si>
    <r>
      <rPr>
        <sz val="11"/>
        <rFont val="ＭＳ Ｐ明朝"/>
        <family val="2"/>
        <charset val="128"/>
      </rPr>
      <t>＊</t>
    </r>
    <r>
      <rPr>
        <sz val="11"/>
        <rFont val="Arial"/>
        <family val="2"/>
      </rPr>
      <t>China : FY=January to December</t>
    </r>
    <phoneticPr fontId="14"/>
  </si>
  <si>
    <t>Note(E12,E13,AURA)</t>
    <phoneticPr fontId="14"/>
  </si>
  <si>
    <t>QASHQAI（J12）*</t>
    <phoneticPr fontId="14"/>
  </si>
  <si>
    <t>ｅ-POWER</t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</si>
  <si>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-POWER(Europe)</t>
    </r>
    <phoneticPr fontId="14"/>
  </si>
  <si>
    <t>Note Total</t>
  </si>
  <si>
    <t>QASHQAI Total</t>
    <phoneticPr fontId="14"/>
  </si>
  <si>
    <t>*Production volume is used instead dut to difficulets to count e-POWER from Dec. 2021.</t>
    <phoneticPr fontId="14"/>
  </si>
  <si>
    <r>
      <t>X-trail</t>
    </r>
    <r>
      <rPr>
        <sz val="11"/>
        <rFont val="ＭＳ ゴシック"/>
        <family val="3"/>
        <charset val="128"/>
      </rPr>
      <t>（</t>
    </r>
    <r>
      <rPr>
        <sz val="11"/>
        <rFont val="Arial"/>
        <family val="2"/>
      </rPr>
      <t>T33</t>
    </r>
    <r>
      <rPr>
        <sz val="11"/>
        <rFont val="ＭＳ ゴシック"/>
        <family val="3"/>
        <charset val="128"/>
      </rPr>
      <t>）</t>
    </r>
    <phoneticPr fontId="14"/>
  </si>
  <si>
    <t>Note Total</t>
    <phoneticPr fontId="14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</si>
  <si>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-POWER(Japan)</t>
    </r>
    <phoneticPr fontId="14"/>
  </si>
  <si>
    <t>X-trail Total</t>
    <phoneticPr fontId="14"/>
  </si>
  <si>
    <t xml:space="preserve"> Kicks（P15）
100% e-POWER</t>
    <phoneticPr fontId="14"/>
  </si>
  <si>
    <t>Philippines</t>
    <phoneticPr fontId="14"/>
  </si>
  <si>
    <t>Vietnam</t>
    <phoneticPr fontId="14"/>
  </si>
  <si>
    <t>Tahiti</t>
    <phoneticPr fontId="14"/>
  </si>
  <si>
    <t>Kicks Total</t>
    <phoneticPr fontId="14"/>
  </si>
  <si>
    <t>US</t>
    <phoneticPr fontId="17"/>
  </si>
  <si>
    <t>Global Production Volume</t>
    <phoneticPr fontId="17"/>
  </si>
  <si>
    <t>%</t>
    <phoneticPr fontId="14"/>
  </si>
  <si>
    <t>DOM</t>
  </si>
  <si>
    <t>EXP</t>
  </si>
  <si>
    <t>Japan Total</t>
    <phoneticPr fontId="17"/>
  </si>
  <si>
    <t>Nissan / Infiniti / Venucia</t>
    <phoneticPr fontId="17"/>
  </si>
  <si>
    <t>DF</t>
    <phoneticPr fontId="17"/>
  </si>
  <si>
    <t>China Total</t>
    <phoneticPr fontId="17"/>
  </si>
  <si>
    <t>NMEX</t>
  </si>
  <si>
    <t>COMPAS</t>
    <phoneticPr fontId="14"/>
  </si>
  <si>
    <t>North America Total</t>
    <phoneticPr fontId="27"/>
  </si>
  <si>
    <t>UK</t>
    <phoneticPr fontId="17"/>
  </si>
  <si>
    <t>NMUK</t>
  </si>
  <si>
    <t>Spain</t>
    <phoneticPr fontId="17"/>
  </si>
  <si>
    <r>
      <t xml:space="preserve">NMISA </t>
    </r>
    <r>
      <rPr>
        <sz val="10"/>
        <rFont val="Arial"/>
        <family val="2"/>
      </rPr>
      <t>(Barcelona)</t>
    </r>
    <phoneticPr fontId="17"/>
  </si>
  <si>
    <t>France</t>
    <phoneticPr fontId="14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</si>
  <si>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17"/>
  </si>
  <si>
    <t>NMGR</t>
    <phoneticPr fontId="17"/>
  </si>
  <si>
    <t>Europe Total</t>
    <phoneticPr fontId="27"/>
  </si>
  <si>
    <t>Yulon*</t>
    <phoneticPr fontId="17"/>
  </si>
  <si>
    <t>RNAIPL</t>
  </si>
  <si>
    <t>NMT</t>
    <phoneticPr fontId="17"/>
  </si>
  <si>
    <t>Asia (excl. China) Total</t>
  </si>
  <si>
    <t>NBA</t>
    <phoneticPr fontId="17"/>
  </si>
  <si>
    <t>Argentine</t>
    <phoneticPr fontId="14"/>
  </si>
  <si>
    <t>LATAM</t>
    <phoneticPr fontId="14"/>
  </si>
  <si>
    <t>S.Africa</t>
    <phoneticPr fontId="17"/>
  </si>
  <si>
    <t>NSA</t>
  </si>
  <si>
    <t>NMEG</t>
    <phoneticPr fontId="17"/>
  </si>
  <si>
    <t>Other overseas Total</t>
    <phoneticPr fontId="17"/>
  </si>
  <si>
    <t xml:space="preserve">Total </t>
    <phoneticPr fontId="17"/>
  </si>
  <si>
    <t>* Non-consolidated companies</t>
    <phoneticPr fontId="17"/>
  </si>
  <si>
    <t>Note *1</t>
    <phoneticPr fontId="17"/>
  </si>
  <si>
    <t>Note *2</t>
    <phoneticPr fontId="17"/>
  </si>
  <si>
    <t xml:space="preserve">All figures are on fiscal year basis.  </t>
  </si>
  <si>
    <t>Note *3</t>
    <phoneticPr fontId="17"/>
  </si>
  <si>
    <t>Taiwan and China : FY=January to December,  The others : FY=April to March</t>
    <phoneticPr fontId="17"/>
  </si>
  <si>
    <t>1Q</t>
    <phoneticPr fontId="17"/>
  </si>
  <si>
    <t>2Q</t>
    <phoneticPr fontId="17"/>
  </si>
  <si>
    <t>1H</t>
    <phoneticPr fontId="17"/>
  </si>
  <si>
    <t>4Q</t>
    <phoneticPr fontId="17"/>
  </si>
  <si>
    <t>2H</t>
    <phoneticPr fontId="17"/>
  </si>
  <si>
    <t>3Q YTD</t>
    <phoneticPr fontId="17"/>
  </si>
  <si>
    <t>Mexico</t>
  </si>
  <si>
    <t>NML Export Volume (export from Japan)</t>
    <phoneticPr fontId="17"/>
  </si>
  <si>
    <t>U.S.</t>
    <phoneticPr fontId="17"/>
  </si>
  <si>
    <t>Mid &amp; South
America</t>
    <phoneticPr fontId="17"/>
  </si>
  <si>
    <t>Asia</t>
    <phoneticPr fontId="17"/>
  </si>
  <si>
    <t>Oceania</t>
    <phoneticPr fontId="17"/>
  </si>
  <si>
    <t>UAE</t>
    <phoneticPr fontId="17"/>
  </si>
  <si>
    <t>Grand Total</t>
    <phoneticPr fontId="17"/>
  </si>
  <si>
    <t>* Regions are based on JAMA geographic division</t>
    <phoneticPr fontId="17"/>
  </si>
  <si>
    <t>Consolidated Sales Volume by Region</t>
    <phoneticPr fontId="17"/>
  </si>
  <si>
    <t>Source</t>
    <phoneticPr fontId="14"/>
  </si>
  <si>
    <t>by Market
Domestic Total</t>
    <phoneticPr fontId="14"/>
  </si>
  <si>
    <t>by Market
(USA), Guam</t>
    <phoneticPr fontId="14"/>
  </si>
  <si>
    <t>by Market
Canada</t>
    <phoneticPr fontId="14"/>
  </si>
  <si>
    <r>
      <t>by Market
Mexico,
NMEX US</t>
    </r>
    <r>
      <rPr>
        <sz val="11"/>
        <rFont val="ＭＳ Ｐゴシック"/>
        <family val="3"/>
        <charset val="128"/>
      </rPr>
      <t>直売分控除</t>
    </r>
    <rPh sb="25" eb="26">
      <t>チョク</t>
    </rPh>
    <rPh sb="27" eb="28">
      <t>ブン</t>
    </rPh>
    <rPh sb="28" eb="30">
      <t>コウジョ</t>
    </rPh>
    <phoneticPr fontId="14"/>
  </si>
  <si>
    <t>by Market
Europe</t>
    <phoneticPr fontId="14"/>
  </si>
  <si>
    <t>by Market
Asia</t>
    <phoneticPr fontId="14"/>
  </si>
  <si>
    <t>extracted
4112, M_THI</t>
    <phoneticPr fontId="14"/>
  </si>
  <si>
    <t>by Market
(China)</t>
    <phoneticPr fontId="14"/>
  </si>
  <si>
    <t>calc</t>
    <phoneticPr fontId="14"/>
  </si>
  <si>
    <t>others
OTH04</t>
    <phoneticPr fontId="14"/>
  </si>
  <si>
    <t>others
OTH03</t>
    <phoneticPr fontId="14"/>
  </si>
  <si>
    <t>others
OTH02</t>
    <phoneticPr fontId="14"/>
  </si>
  <si>
    <t>others
OTH01</t>
    <phoneticPr fontId="14"/>
  </si>
  <si>
    <t>by Market
Total</t>
    <phoneticPr fontId="14"/>
  </si>
  <si>
    <t>U.S. 
(incl. Guam)</t>
    <phoneticPr fontId="17"/>
  </si>
  <si>
    <t>Asia</t>
    <phoneticPr fontId="14"/>
  </si>
  <si>
    <t>Others(calc)</t>
    <phoneticPr fontId="17"/>
  </si>
  <si>
    <t>(Thailand)</t>
    <phoneticPr fontId="17"/>
  </si>
  <si>
    <t>(China)</t>
    <phoneticPr fontId="17"/>
  </si>
  <si>
    <t>(others)</t>
    <phoneticPr fontId="14"/>
  </si>
  <si>
    <t>M. East</t>
    <phoneticPr fontId="17"/>
  </si>
  <si>
    <t>Latin. A</t>
    <phoneticPr fontId="17"/>
  </si>
  <si>
    <t>2Q (calc)</t>
    <phoneticPr fontId="17"/>
  </si>
  <si>
    <t>3Q (calc)</t>
    <phoneticPr fontId="17"/>
  </si>
  <si>
    <t>4Q (calc)</t>
    <phoneticPr fontId="17"/>
  </si>
  <si>
    <t>2H (calc)</t>
    <phoneticPr fontId="17"/>
  </si>
  <si>
    <t>U.S.(incl. Guam)</t>
    <phoneticPr fontId="17"/>
  </si>
  <si>
    <t xml:space="preserve">3Q </t>
    <phoneticPr fontId="17"/>
  </si>
  <si>
    <t>Full  year</t>
    <phoneticPr fontId="17"/>
  </si>
  <si>
    <t>*Including sales to Renault</t>
    <phoneticPr fontId="17"/>
  </si>
  <si>
    <t>作業列：【A7C】Sales volume Excel_By Market_YTDのD列から転記</t>
    <rPh sb="0" eb="2">
      <t>サギョウ</t>
    </rPh>
    <rPh sb="2" eb="3">
      <t>レツ</t>
    </rPh>
    <rPh sb="43" eb="44">
      <t>レツ</t>
    </rPh>
    <rPh sb="46" eb="48">
      <t>テンキ</t>
    </rPh>
    <phoneticPr fontId="14"/>
  </si>
  <si>
    <t>M03YTD</t>
    <phoneticPr fontId="14"/>
  </si>
  <si>
    <t>M06YTD</t>
    <phoneticPr fontId="14"/>
  </si>
  <si>
    <t>M09YTD</t>
    <phoneticPr fontId="14"/>
  </si>
  <si>
    <t>M12YTD</t>
    <phoneticPr fontId="14"/>
  </si>
  <si>
    <t>転記先</t>
    <rPh sb="0" eb="2">
      <t>テンキ</t>
    </rPh>
    <rPh sb="2" eb="3">
      <t>サキ</t>
    </rPh>
    <phoneticPr fontId="14"/>
  </si>
  <si>
    <t>North America</t>
    <phoneticPr fontId="14"/>
  </si>
  <si>
    <t xml:space="preserve">北米日産会社 </t>
    <phoneticPr fontId="14"/>
  </si>
  <si>
    <t>U.S.(incl. Guam)</t>
    <phoneticPr fontId="14"/>
  </si>
  <si>
    <t>グアム日産自動車会社</t>
    <rPh sb="3" eb="5">
      <t>ニッサン</t>
    </rPh>
    <rPh sb="5" eb="8">
      <t>ジドウシャ</t>
    </rPh>
    <rPh sb="8" eb="10">
      <t>カイシャ</t>
    </rPh>
    <phoneticPr fontId="14"/>
  </si>
  <si>
    <t>日産トレーディング欧州会社</t>
    <rPh sb="0" eb="2">
      <t>ニッサン</t>
    </rPh>
    <rPh sb="9" eb="11">
      <t>オウシュウ</t>
    </rPh>
    <rPh sb="11" eb="13">
      <t>カイシャ</t>
    </rPh>
    <phoneticPr fontId="14"/>
  </si>
  <si>
    <t>ｶﾅﾀﾞ日産自動車会社</t>
    <phoneticPr fontId="14"/>
  </si>
  <si>
    <t>Canada</t>
  </si>
  <si>
    <t>ﾒｷｼｺ日産自動車会社</t>
    <phoneticPr fontId="14"/>
  </si>
  <si>
    <t>Domestic total</t>
  </si>
  <si>
    <t>Overseas</t>
    <phoneticPr fontId="14"/>
  </si>
  <si>
    <t>Europe*</t>
  </si>
  <si>
    <t>Asia\（China）</t>
    <phoneticPr fontId="14"/>
  </si>
  <si>
    <t>Asia(China)</t>
    <phoneticPr fontId="14"/>
  </si>
  <si>
    <t>Consolidated Sales Volume by region</t>
    <phoneticPr fontId="17"/>
  </si>
  <si>
    <t>U.S. (incl. Guam)</t>
    <phoneticPr fontId="17"/>
  </si>
  <si>
    <r>
      <t>Europe</t>
    </r>
    <r>
      <rPr>
        <vertAlign val="superscript"/>
        <sz val="11"/>
        <rFont val="Arial"/>
        <family val="2"/>
      </rPr>
      <t>*</t>
    </r>
    <phoneticPr fontId="17"/>
  </si>
  <si>
    <t>Oceania</t>
  </si>
  <si>
    <t>M.East</t>
  </si>
  <si>
    <t>Latin.A</t>
  </si>
  <si>
    <t>M.East</t>
    <phoneticPr fontId="17"/>
  </si>
  <si>
    <t>Latin.A</t>
    <phoneticPr fontId="17"/>
  </si>
  <si>
    <t>*: Including sales to Renault OEM</t>
  </si>
  <si>
    <t>vs. FY2022</t>
  </si>
  <si>
    <t>Nissan</t>
  </si>
  <si>
    <t>Share</t>
  </si>
  <si>
    <t>Global Retail Volume Detail</t>
    <phoneticPr fontId="14"/>
  </si>
  <si>
    <t>Variance 2021 vs FY2022</t>
  </si>
  <si>
    <t>Variance FY2022 vs FY2023</t>
  </si>
  <si>
    <t>vs. FYQ2 (62591)</t>
  </si>
  <si>
    <t>vs. FY2022 (Q3 YTD)</t>
  </si>
  <si>
    <t>Indonesia and Philippines volume had been a part of EXP in Japan as CKD production, however it was changed to KD Set production so that it has reported separately since September 2002.</t>
    <phoneticPr fontId="14"/>
  </si>
  <si>
    <t>(units)</t>
    <phoneticPr fontId="182"/>
  </si>
  <si>
    <t>Q3YTD</t>
    <phoneticPr fontId="182"/>
  </si>
  <si>
    <t>vs.
FY2022</t>
    <phoneticPr fontId="182"/>
  </si>
  <si>
    <t>Share*</t>
    <phoneticPr fontId="182"/>
  </si>
  <si>
    <t>Others (A&amp;O, LATAM, ME, AFR)</t>
    <phoneticPr fontId="14"/>
  </si>
  <si>
    <t>FY2022</t>
  </si>
  <si>
    <t>FY2023</t>
  </si>
  <si>
    <t>Saudi Arabia</t>
    <phoneticPr fontId="14"/>
  </si>
  <si>
    <t>GULF</t>
    <phoneticPr fontId="14"/>
  </si>
  <si>
    <t>L.A. &amp; 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</si>
</sst>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.0&quot;pts&quot;"/>
    <numFmt numFmtId="183" formatCode="#,##0_ ;[Red]\-#,##0\ "/>
    <numFmt numFmtId="184" formatCode="0_);[Red]\(0\)"/>
    <numFmt numFmtId="185" formatCode="#,##0,"/>
    <numFmt numFmtId="186" formatCode="0.00000"/>
    <numFmt numFmtId="187" formatCode="_-* #,##0_-;\-* #,##0_-;_-* &quot;-&quot;_-;_-@_-"/>
    <numFmt numFmtId="188" formatCode="0.00_);[Red]\(0.00\)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_-* #,##0\ _F_-;\-* #,##0\ _F_-;_-* &quot;-&quot;\ _F_-;_-@_-"/>
    <numFmt numFmtId="192" formatCode="#,##0_);\(#,##0\);&quot;- &quot;"/>
    <numFmt numFmtId="193" formatCode=";;;"/>
    <numFmt numFmtId="194" formatCode="0.000"/>
    <numFmt numFmtId="195" formatCode="&quot;?#,##0;\-&quot;&quot;?&quot;#,##0"/>
    <numFmt numFmtId="196" formatCode="_ &quot;SFr.&quot;* #,##0_ ;_ &quot;SFr.&quot;* \-#,##0_ ;_ &quot;SFr.&quot;* &quot;-&quot;_ ;_ @_ "/>
    <numFmt numFmtId="197" formatCode="&quot;$&quot;#,##0.00;[Red]\-&quot;$&quot;#,##0.00"/>
    <numFmt numFmtId="198" formatCode="0_)"/>
    <numFmt numFmtId="199" formatCode="_-* #,##0\ _P_t_s_-;\-* #,##0\ _P_t_s_-;_-* &quot;-&quot;\ _P_t_s_-;_-@_-"/>
    <numFmt numFmtId="200" formatCode="_-* #,##0\ &quot;Pts&quot;_-;\-* #,##0\ &quot;Pts&quot;_-;_-* &quot;-&quot;\ &quot;Pts&quot;_-;_-@_-"/>
    <numFmt numFmtId="201" formatCode="_-* #,##0.00\ &quot;Pts&quot;_-;\-* #,##0.00\ &quot;Pts&quot;_-;_-* &quot;-&quot;??\ &quot;Pts&quot;_-;_-@_-"/>
    <numFmt numFmtId="202" formatCode="_-* #,##0\ &quot;F&quot;_-;\-* #,##0\ &quot;F&quot;_-;_-* &quot;-&quot;\ &quot;F&quot;_-;_-@_-"/>
    <numFmt numFmtId="203" formatCode="0.00_)"/>
    <numFmt numFmtId="204" formatCode="0%_);\(0%\)"/>
    <numFmt numFmtId="205" formatCode="General_)"/>
    <numFmt numFmtId="206" formatCode="#,###,&quot; &quot;"/>
    <numFmt numFmtId="207" formatCode="&quot;$&quot;#,##0,_);[Red]\(&quot;$&quot;#,##0,\)"/>
    <numFmt numFmtId="208" formatCode="_-* #,##0.00_-;\-* #,##0.00_-;_-* &quot;-&quot;??_-;_-@_-"/>
    <numFmt numFmtId="209" formatCode="_-&quot;￡&quot;* #,##0.00_-;\-&quot;￡&quot;* #,##0.00_-;_-&quot;￡&quot;* &quot;-&quot;??_-;_-@_-"/>
    <numFmt numFmtId="210" formatCode="_-&quot;￡&quot;* #,##0_-;\-&quot;￡&quot;* #,##0_-;_-&quot;￡&quot;* &quot;-&quot;_-;_-@_-"/>
    <numFmt numFmtId="211" formatCode="0_ "/>
  </numFmts>
  <fonts count="185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4"/>
      <name val="Arial"/>
      <family val="2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sz val="11"/>
      <color theme="0" tint="-0.34998626667073579"/>
      <name val="Arial"/>
      <family val="2"/>
    </font>
    <font>
      <sz val="11"/>
      <name val="Arial"/>
      <family val="3"/>
      <charset val="128"/>
    </font>
    <font>
      <sz val="11"/>
      <name val="Arial"/>
      <family val="2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Arial"/>
      <family val="2"/>
    </font>
    <font>
      <sz val="11"/>
      <color rgb="FF0000CC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5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ck">
        <color auto="1"/>
      </right>
      <top style="dotted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ck">
        <color auto="1"/>
      </top>
      <bottom style="double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thick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thick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auto="1"/>
      </top>
      <bottom/>
      <diagonal/>
    </border>
    <border>
      <left style="double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indexed="64"/>
      </bottom>
      <diagonal/>
    </border>
    <border>
      <left/>
      <right/>
      <top style="thick">
        <color auto="1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double">
        <color indexed="64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 style="dotted">
        <color indexed="64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indexed="64"/>
      </bottom>
      <diagonal/>
    </border>
    <border>
      <left style="thick">
        <color auto="1"/>
      </left>
      <right/>
      <top style="dotted">
        <color auto="1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dotted">
        <color auto="1"/>
      </left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indexed="64"/>
      </left>
      <right style="double">
        <color auto="1"/>
      </right>
      <top/>
      <bottom style="dotted">
        <color indexed="64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hair">
        <color indexed="64"/>
      </right>
      <top style="medium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auto="1"/>
      </left>
      <right style="hair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/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dotted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theme="0" tint="-0.1499679555650502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528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/>
    <xf numFmtId="0" fontId="15" fillId="0" borderId="0"/>
    <xf numFmtId="0" fontId="18" fillId="0" borderId="0"/>
    <xf numFmtId="0" fontId="12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186" fontId="42" fillId="0" borderId="0" applyFill="0" applyBorder="0" applyAlignment="0"/>
    <xf numFmtId="0" fontId="43" fillId="26" borderId="139" applyNumberFormat="0" applyAlignment="0" applyProtection="0">
      <alignment vertical="center"/>
    </xf>
    <xf numFmtId="0" fontId="44" fillId="27" borderId="140" applyNumberFormat="0" applyAlignment="0" applyProtection="0">
      <alignment vertical="center"/>
    </xf>
    <xf numFmtId="187" fontId="45" fillId="0" borderId="0" applyFont="0" applyFill="0" applyBorder="0" applyAlignment="0" applyProtection="0"/>
    <xf numFmtId="0" fontId="46" fillId="0" borderId="82" applyNumberFormat="0" applyBorder="0">
      <alignment horizontal="centerContinuous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10" borderId="0" applyNumberFormat="0" applyBorder="0" applyAlignment="0" applyProtection="0">
      <alignment vertical="center"/>
    </xf>
    <xf numFmtId="38" fontId="31" fillId="7" borderId="0" applyNumberFormat="0" applyBorder="0" applyAlignment="0" applyProtection="0"/>
    <xf numFmtId="0" fontId="22" fillId="0" borderId="77" applyNumberFormat="0" applyAlignment="0" applyProtection="0">
      <alignment horizontal="left" vertical="center"/>
    </xf>
    <xf numFmtId="0" fontId="22" fillId="0" borderId="118">
      <alignment horizontal="left" vertical="center"/>
    </xf>
    <xf numFmtId="0" fontId="50" fillId="0" borderId="141" applyNumberFormat="0" applyFill="0" applyAlignment="0" applyProtection="0">
      <alignment vertical="center"/>
    </xf>
    <xf numFmtId="0" fontId="51" fillId="0" borderId="142" applyNumberFormat="0" applyFill="0" applyAlignment="0" applyProtection="0">
      <alignment vertical="center"/>
    </xf>
    <xf numFmtId="0" fontId="52" fillId="0" borderId="14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139" applyNumberFormat="0" applyAlignment="0" applyProtection="0">
      <alignment vertical="center"/>
    </xf>
    <xf numFmtId="10" fontId="31" fillId="28" borderId="12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144" applyNumberFormat="0" applyFill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2" fontId="59" fillId="5" borderId="0"/>
    <xf numFmtId="188" fontId="60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2" fillId="0" borderId="0"/>
    <xf numFmtId="0" fontId="61" fillId="0" borderId="0">
      <alignment vertical="center"/>
    </xf>
    <xf numFmtId="0" fontId="63" fillId="0" borderId="0">
      <alignment vertical="center"/>
    </xf>
    <xf numFmtId="0" fontId="64" fillId="0" borderId="0"/>
    <xf numFmtId="0" fontId="6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0" borderId="145" applyNumberFormat="0" applyFont="0" applyAlignment="0" applyProtection="0">
      <alignment vertical="center"/>
    </xf>
    <xf numFmtId="0" fontId="66" fillId="26" borderId="146" applyNumberFormat="0" applyAlignment="0" applyProtection="0">
      <alignment vertical="center"/>
    </xf>
    <xf numFmtId="10" fontId="2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14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1" fillId="7" borderId="120">
      <alignment horizontal="left" vertical="center"/>
    </xf>
    <xf numFmtId="0" fontId="71" fillId="7" borderId="123" applyBorder="0">
      <alignment horizontal="center" vertical="center" wrapText="1"/>
    </xf>
    <xf numFmtId="187" fontId="45" fillId="0" borderId="0" applyFont="0" applyFill="0" applyBorder="0" applyAlignment="0" applyProtection="0"/>
    <xf numFmtId="179" fontId="71" fillId="7" borderId="120">
      <alignment vertical="center"/>
    </xf>
    <xf numFmtId="179" fontId="71" fillId="4" borderId="119">
      <alignment vertical="center"/>
      <protection locked="0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  <xf numFmtId="0" fontId="12" fillId="0" borderId="0"/>
    <xf numFmtId="0" fontId="74" fillId="0" borderId="0"/>
    <xf numFmtId="0" fontId="12" fillId="0" borderId="0"/>
    <xf numFmtId="0" fontId="35" fillId="0" borderId="0">
      <alignment vertical="center"/>
    </xf>
    <xf numFmtId="0" fontId="12" fillId="0" borderId="0">
      <alignment vertical="center"/>
    </xf>
    <xf numFmtId="0" fontId="65" fillId="0" borderId="0">
      <alignment vertical="center"/>
    </xf>
    <xf numFmtId="0" fontId="12" fillId="0" borderId="0"/>
    <xf numFmtId="0" fontId="6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1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0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78" fillId="0" borderId="0" applyFont="0" applyFill="0" applyBorder="0" applyAlignment="0" applyProtection="0"/>
    <xf numFmtId="187" fontId="78" fillId="0" borderId="0" applyFont="0" applyFill="0" applyBorder="0" applyAlignment="0" applyProtection="0"/>
    <xf numFmtId="0" fontId="79" fillId="0" borderId="0"/>
    <xf numFmtId="38" fontId="12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82" fillId="0" borderId="0">
      <alignment vertical="center"/>
    </xf>
    <xf numFmtId="38" fontId="82" fillId="0" borderId="0" applyFont="0" applyFill="0" applyBorder="0" applyAlignment="0" applyProtection="0">
      <alignment vertical="center"/>
    </xf>
    <xf numFmtId="0" fontId="82" fillId="0" borderId="0">
      <alignment vertical="center"/>
    </xf>
    <xf numFmtId="38" fontId="12" fillId="0" borderId="0" applyFont="0" applyFill="0" applyBorder="0" applyAlignment="0" applyProtection="0"/>
    <xf numFmtId="0" fontId="8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5" fillId="0" borderId="0"/>
    <xf numFmtId="9" fontId="85" fillId="0" borderId="0" applyFont="0" applyFill="0" applyBorder="0" applyAlignment="0" applyProtection="0"/>
    <xf numFmtId="0" fontId="85" fillId="0" borderId="0"/>
    <xf numFmtId="0" fontId="88" fillId="0" borderId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92" fillId="0" borderId="0"/>
    <xf numFmtId="0" fontId="93" fillId="0" borderId="0"/>
    <xf numFmtId="0" fontId="94" fillId="0" borderId="0"/>
    <xf numFmtId="189" fontId="26" fillId="0" borderId="0" applyFont="0" applyFill="0" applyBorder="0" applyAlignment="0" applyProtection="0"/>
    <xf numFmtId="0" fontId="95" fillId="0" borderId="0"/>
    <xf numFmtId="42" fontId="96" fillId="0" borderId="0" applyFont="0" applyFill="0" applyBorder="0" applyAlignment="0" applyProtection="0"/>
    <xf numFmtId="43" fontId="97" fillId="0" borderId="0" applyFont="0" applyFill="0" applyBorder="0" applyAlignment="0" applyProtection="0"/>
    <xf numFmtId="41" fontId="96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9" fontId="110" fillId="0" borderId="0" applyFont="0" applyFill="0" applyBorder="0" applyAlignment="0" applyProtection="0"/>
    <xf numFmtId="0" fontId="96" fillId="0" borderId="0"/>
    <xf numFmtId="44" fontId="9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11" fillId="0" borderId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8" fontId="112" fillId="0" borderId="0" applyFont="0" applyFill="0" applyBorder="0" applyAlignment="0" applyProtection="0"/>
    <xf numFmtId="6" fontId="112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42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0" fontId="115" fillId="0" borderId="0" applyFont="0" applyFill="0" applyBorder="0" applyAlignment="0" applyProtection="0"/>
    <xf numFmtId="38" fontId="115" fillId="0" borderId="0" applyFont="0" applyFill="0" applyBorder="0" applyAlignment="0" applyProtection="0"/>
    <xf numFmtId="40" fontId="116" fillId="0" borderId="0" applyFont="0" applyFill="0" applyBorder="0" applyAlignment="0" applyProtection="0"/>
    <xf numFmtId="38" fontId="116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112" fillId="0" borderId="0"/>
    <xf numFmtId="0" fontId="26" fillId="0" borderId="0"/>
    <xf numFmtId="0" fontId="111" fillId="0" borderId="0"/>
    <xf numFmtId="0" fontId="115" fillId="0" borderId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0" fontId="18" fillId="0" borderId="0"/>
    <xf numFmtId="0" fontId="118" fillId="0" borderId="0"/>
    <xf numFmtId="38" fontId="118" fillId="0" borderId="0"/>
    <xf numFmtId="0" fontId="1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9" fillId="0" borderId="0"/>
    <xf numFmtId="38" fontId="119" fillId="0" borderId="0"/>
    <xf numFmtId="0" fontId="18" fillId="0" borderId="0"/>
    <xf numFmtId="0" fontId="120" fillId="0" borderId="0"/>
    <xf numFmtId="38" fontId="26" fillId="0" borderId="0"/>
    <xf numFmtId="38" fontId="26" fillId="0" borderId="0"/>
    <xf numFmtId="38" fontId="26" fillId="0" borderId="0"/>
    <xf numFmtId="38" fontId="26" fillId="0" borderId="0"/>
    <xf numFmtId="38" fontId="26" fillId="0" borderId="0"/>
    <xf numFmtId="38" fontId="26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192" fontId="121" fillId="0" borderId="0"/>
    <xf numFmtId="0" fontId="122" fillId="0" borderId="0"/>
    <xf numFmtId="38" fontId="122" fillId="0" borderId="0"/>
    <xf numFmtId="0" fontId="28" fillId="0" borderId="0">
      <alignment vertical="top"/>
    </xf>
    <xf numFmtId="0" fontId="28" fillId="0" borderId="0">
      <alignment vertical="top"/>
    </xf>
    <xf numFmtId="0" fontId="80" fillId="0" borderId="185" applyNumberFormat="0" applyFill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1" fillId="0" borderId="0">
      <alignment vertical="center"/>
    </xf>
    <xf numFmtId="178" fontId="26" fillId="0" borderId="0" applyFont="0" applyFill="0" applyBorder="0" applyAlignment="0" applyProtection="0"/>
    <xf numFmtId="8" fontId="123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6" fontId="123" fillId="0" borderId="0" applyFont="0" applyFill="0" applyBorder="0" applyAlignment="0" applyProtection="0"/>
    <xf numFmtId="8" fontId="124" fillId="0" borderId="0" applyFont="0" applyFill="0" applyBorder="0" applyAlignment="0" applyProtection="0"/>
    <xf numFmtId="6" fontId="124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26" fillId="0" borderId="0" applyNumberFormat="0" applyFill="0" applyBorder="0" applyAlignment="0" applyProtection="0">
      <alignment vertical="top"/>
      <protection locked="0"/>
    </xf>
    <xf numFmtId="40" fontId="127" fillId="0" borderId="0" applyFont="0" applyFill="0" applyBorder="0" applyAlignment="0" applyProtection="0"/>
    <xf numFmtId="38" fontId="127" fillId="0" borderId="0" applyFont="0" applyFill="0" applyBorder="0" applyAlignment="0" applyProtection="0"/>
    <xf numFmtId="8" fontId="128" fillId="0" borderId="0" applyFont="0" applyFill="0" applyBorder="0" applyAlignment="0" applyProtection="0"/>
    <xf numFmtId="6" fontId="128" fillId="0" borderId="0" applyFont="0" applyFill="0" applyBorder="0" applyAlignment="0" applyProtection="0"/>
    <xf numFmtId="185" fontId="84" fillId="0" borderId="0" applyFont="0" applyFill="0" applyBorder="0" applyAlignment="0" applyProtection="0"/>
    <xf numFmtId="193" fontId="84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/>
    <xf numFmtId="0" fontId="12" fillId="0" borderId="0"/>
    <xf numFmtId="194" fontId="12" fillId="0" borderId="176">
      <alignment horizontal="center"/>
    </xf>
    <xf numFmtId="0" fontId="86" fillId="0" borderId="176">
      <alignment horizontal="center"/>
    </xf>
    <xf numFmtId="9" fontId="110" fillId="0" borderId="0" applyFont="0" applyFill="0" applyBorder="0" applyAlignment="0" applyProtection="0"/>
    <xf numFmtId="0" fontId="131" fillId="0" borderId="0" applyNumberFormat="0" applyFill="0" applyBorder="0" applyAlignment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18" fillId="0" borderId="164"/>
    <xf numFmtId="0" fontId="133" fillId="31" borderId="164"/>
    <xf numFmtId="0" fontId="133" fillId="32" borderId="164"/>
    <xf numFmtId="0" fontId="134" fillId="0" borderId="0" applyNumberFormat="0" applyFill="0" applyBorder="0" applyProtection="0">
      <alignment horizontal="left"/>
    </xf>
    <xf numFmtId="0" fontId="135" fillId="0" borderId="0"/>
    <xf numFmtId="195" fontId="12" fillId="0" borderId="0" applyFill="0" applyBorder="0" applyAlignment="0"/>
    <xf numFmtId="0" fontId="136" fillId="0" borderId="0" applyNumberFormat="0" applyFill="0" applyBorder="0" applyProtection="0">
      <alignment horizontal="right"/>
    </xf>
    <xf numFmtId="37" fontId="137" fillId="0" borderId="0" applyFont="0" applyFill="0" applyBorder="0" applyAlignment="0" applyProtection="0"/>
    <xf numFmtId="0" fontId="26" fillId="0" borderId="0" applyFont="0" applyFill="0" applyBorder="0" applyAlignment="0" applyProtection="0"/>
    <xf numFmtId="4" fontId="18" fillId="0" borderId="0" applyFont="0" applyFill="0" applyBorder="0" applyAlignment="0" applyProtection="0"/>
    <xf numFmtId="19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7" fontId="1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38" fillId="0" borderId="0" applyNumberFormat="0" applyFill="0" applyBorder="0" applyProtection="0">
      <alignment horizontal="left"/>
    </xf>
    <xf numFmtId="0" fontId="139" fillId="0" borderId="0" applyNumberFormat="0" applyFill="0" applyBorder="0" applyProtection="0">
      <alignment horizontal="right"/>
    </xf>
    <xf numFmtId="0" fontId="31" fillId="0" borderId="0" applyFont="0" applyFill="0" applyBorder="0" applyAlignment="0" applyProtection="0"/>
    <xf numFmtId="198" fontId="140" fillId="0" borderId="0"/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horizontal="right"/>
    </xf>
    <xf numFmtId="0" fontId="143" fillId="0" borderId="0"/>
    <xf numFmtId="1" fontId="144" fillId="0" borderId="86">
      <alignment horizontal="center"/>
    </xf>
    <xf numFmtId="38" fontId="31" fillId="5" borderId="0" applyNumberFormat="0" applyBorder="0" applyAlignment="0" applyProtection="0"/>
    <xf numFmtId="0" fontId="16" fillId="0" borderId="0"/>
    <xf numFmtId="0" fontId="22" fillId="0" borderId="157">
      <alignment horizontal="left" vertical="center"/>
    </xf>
    <xf numFmtId="0" fontId="145" fillId="0" borderId="0"/>
    <xf numFmtId="0" fontId="146" fillId="0" borderId="0"/>
    <xf numFmtId="0" fontId="46" fillId="0" borderId="0"/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Border="0"/>
    <xf numFmtId="10" fontId="31" fillId="5" borderId="164" applyNumberFormat="0" applyBorder="0" applyAlignment="0" applyProtection="0"/>
    <xf numFmtId="0" fontId="28" fillId="0" borderId="0" applyNumberFormat="0" applyFill="0" applyBorder="0" applyProtection="0">
      <alignment horizontal="left"/>
    </xf>
    <xf numFmtId="0" fontId="148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38" fontId="150" fillId="0" borderId="0" applyFont="0" applyFill="0" applyBorder="0" applyAlignment="0" applyProtection="0"/>
    <xf numFmtId="19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148" fillId="0" borderId="0"/>
    <xf numFmtId="0" fontId="140" fillId="0" borderId="0"/>
    <xf numFmtId="203" fontId="151" fillId="0" borderId="0"/>
    <xf numFmtId="0" fontId="18" fillId="0" borderId="0"/>
    <xf numFmtId="0" fontId="26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138" fillId="0" borderId="0" applyNumberFormat="0" applyFill="0" applyBorder="0" applyProtection="0">
      <alignment horizontal="left"/>
    </xf>
    <xf numFmtId="204" fontId="137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0" fontId="152" fillId="0" borderId="0" applyNumberFormat="0" applyFill="0" applyBorder="0" applyProtection="0">
      <alignment horizontal="right"/>
    </xf>
    <xf numFmtId="4" fontId="26" fillId="0" borderId="0" applyFont="0" applyFill="0" applyBorder="0" applyProtection="0">
      <alignment horizontal="right"/>
    </xf>
    <xf numFmtId="0" fontId="153" fillId="0" borderId="0" applyNumberFormat="0" applyFont="0" applyFill="0" applyBorder="0" applyAlignment="0" applyProtection="0">
      <alignment horizontal="left"/>
    </xf>
    <xf numFmtId="15" fontId="153" fillId="0" borderId="0" applyFont="0" applyFill="0" applyBorder="0" applyAlignment="0" applyProtection="0"/>
    <xf numFmtId="4" fontId="153" fillId="0" borderId="0" applyFont="0" applyFill="0" applyBorder="0" applyAlignment="0" applyProtection="0"/>
    <xf numFmtId="0" fontId="144" fillId="0" borderId="175">
      <alignment horizontal="center"/>
    </xf>
    <xf numFmtId="205" fontId="154" fillId="0" borderId="0" applyFill="0" applyAlignment="0"/>
    <xf numFmtId="0" fontId="26" fillId="0" borderId="0"/>
    <xf numFmtId="206" fontId="154" fillId="1" borderId="45" applyBorder="0" applyProtection="0">
      <alignment vertical="center"/>
    </xf>
    <xf numFmtId="0" fontId="155" fillId="0" borderId="0"/>
    <xf numFmtId="207" fontId="156" fillId="0" borderId="80" applyFont="0" applyFill="0" applyBorder="0" applyAlignment="0" applyProtection="0">
      <alignment horizontal="right"/>
    </xf>
    <xf numFmtId="0" fontId="89" fillId="0" borderId="0" applyFill="0" applyBorder="0" applyProtection="0">
      <alignment horizontal="left" vertical="top"/>
    </xf>
    <xf numFmtId="0" fontId="28" fillId="0" borderId="0" applyNumberFormat="0" applyFill="0" applyBorder="0" applyProtection="0">
      <alignment horizontal="left"/>
    </xf>
    <xf numFmtId="0" fontId="140" fillId="0" borderId="186"/>
    <xf numFmtId="0" fontId="157" fillId="0" borderId="0" applyNumberFormat="0" applyFill="0" applyBorder="0" applyAlignment="0" applyProtection="0"/>
    <xf numFmtId="0" fontId="158" fillId="33" borderId="187" applyNumberFormat="0" applyAlignment="0" applyProtection="0"/>
    <xf numFmtId="0" fontId="26" fillId="0" borderId="0" applyNumberFormat="0" applyFont="0" applyBorder="0" applyAlignment="0" applyProtection="0"/>
    <xf numFmtId="0" fontId="159" fillId="0" borderId="0" applyNumberFormat="0" applyFill="0" applyBorder="0" applyProtection="0">
      <alignment horizontal="right"/>
    </xf>
    <xf numFmtId="0" fontId="160" fillId="0" borderId="0" applyFont="0" applyFill="0" applyBorder="0" applyAlignment="0" applyProtection="0"/>
    <xf numFmtId="0" fontId="12" fillId="0" borderId="124"/>
    <xf numFmtId="9" fontId="90" fillId="0" borderId="0" applyFont="0" applyFill="0" applyBorder="0" applyAlignment="0" applyProtection="0"/>
    <xf numFmtId="4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2" fontId="161" fillId="0" borderId="0" applyFont="0" applyFill="0" applyBorder="0" applyAlignment="0" applyProtection="0"/>
    <xf numFmtId="44" fontId="161" fillId="0" borderId="0" applyFont="0" applyFill="0" applyBorder="0" applyAlignment="0" applyProtection="0"/>
    <xf numFmtId="0" fontId="161" fillId="0" borderId="0"/>
    <xf numFmtId="9" fontId="162" fillId="0" borderId="0" applyFont="0" applyFill="0" applyBorder="0" applyAlignment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0"/>
    <xf numFmtId="0" fontId="60" fillId="0" borderId="0"/>
    <xf numFmtId="0" fontId="165" fillId="0" borderId="0"/>
    <xf numFmtId="176" fontId="97" fillId="0" borderId="0" applyFont="0" applyFill="0" applyBorder="0" applyAlignment="0" applyProtection="0"/>
    <xf numFmtId="0" fontId="166" fillId="0" borderId="0"/>
    <xf numFmtId="49" fontId="87" fillId="28" borderId="45">
      <alignment horizontal="center" vertical="center" wrapText="1"/>
    </xf>
    <xf numFmtId="208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9" fontId="167" fillId="34" borderId="188">
      <alignment horizontal="center" vertical="center" wrapText="1"/>
    </xf>
    <xf numFmtId="0" fontId="26" fillId="0" borderId="0"/>
    <xf numFmtId="41" fontId="26" fillId="0" borderId="0" applyFont="0" applyFill="0" applyBorder="0" applyAlignment="0" applyProtection="0"/>
    <xf numFmtId="8" fontId="115" fillId="0" borderId="0" applyFont="0" applyFill="0" applyBorder="0" applyAlignment="0" applyProtection="0"/>
    <xf numFmtId="6" fontId="115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49" fontId="87" fillId="0" borderId="45">
      <alignment horizontal="center" vertical="center" wrapText="1"/>
    </xf>
    <xf numFmtId="0" fontId="84" fillId="0" borderId="0"/>
    <xf numFmtId="0" fontId="168" fillId="0" borderId="0"/>
    <xf numFmtId="0" fontId="169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88" fillId="0" borderId="0"/>
    <xf numFmtId="41" fontId="26" fillId="0" borderId="0" applyFont="0" applyFill="0" applyBorder="0" applyAlignment="0" applyProtection="0"/>
    <xf numFmtId="0" fontId="26" fillId="0" borderId="0"/>
    <xf numFmtId="0" fontId="85" fillId="0" borderId="0"/>
    <xf numFmtId="9" fontId="85" fillId="0" borderId="0" applyFont="0" applyFill="0" applyBorder="0" applyAlignment="0" applyProtection="0"/>
    <xf numFmtId="0" fontId="173" fillId="0" borderId="0"/>
    <xf numFmtId="38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8" fillId="0" borderId="0"/>
    <xf numFmtId="9" fontId="12" fillId="0" borderId="0" applyFont="0" applyFill="0" applyBorder="0" applyAlignment="0" applyProtection="0"/>
    <xf numFmtId="0" fontId="12" fillId="0" borderId="0"/>
    <xf numFmtId="0" fontId="85" fillId="0" borderId="0"/>
    <xf numFmtId="0" fontId="85" fillId="0" borderId="0"/>
    <xf numFmtId="9" fontId="85" fillId="0" borderId="0" applyFont="0" applyFill="0" applyBorder="0" applyAlignment="0" applyProtection="0"/>
    <xf numFmtId="0" fontId="85" fillId="0" borderId="0"/>
    <xf numFmtId="0" fontId="88" fillId="0" borderId="184"/>
    <xf numFmtId="0" fontId="174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8" fillId="0" borderId="0"/>
    <xf numFmtId="0" fontId="18" fillId="0" borderId="0"/>
    <xf numFmtId="41" fontId="176" fillId="0" borderId="0" applyFont="0" applyFill="0" applyBorder="0" applyAlignment="0" applyProtection="0"/>
    <xf numFmtId="0" fontId="4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62" fillId="0" borderId="0"/>
    <xf numFmtId="38" fontId="62" fillId="0" borderId="0" applyFont="0" applyFill="0" applyBorder="0" applyAlignment="0" applyProtection="0"/>
    <xf numFmtId="10" fontId="31" fillId="5" borderId="190" applyNumberFormat="0" applyBorder="0" applyAlignment="0" applyProtection="0"/>
    <xf numFmtId="0" fontId="133" fillId="32" borderId="190"/>
    <xf numFmtId="0" fontId="133" fillId="31" borderId="190"/>
    <xf numFmtId="0" fontId="18" fillId="0" borderId="190"/>
    <xf numFmtId="0" fontId="18" fillId="0" borderId="189"/>
    <xf numFmtId="0" fontId="133" fillId="31" borderId="189"/>
    <xf numFmtId="0" fontId="133" fillId="32" borderId="189"/>
    <xf numFmtId="10" fontId="31" fillId="5" borderId="189" applyNumberFormat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1" fillId="0" borderId="0"/>
    <xf numFmtId="9" fontId="181" fillId="0" borderId="0" applyFont="0" applyFill="0" applyBorder="0" applyAlignment="0" applyProtection="0">
      <alignment vertical="center"/>
    </xf>
  </cellStyleXfs>
  <cellXfs count="1095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38" fontId="16" fillId="0" borderId="0" xfId="0" applyNumberFormat="1" applyFont="1">
      <alignment vertical="center"/>
    </xf>
    <xf numFmtId="38" fontId="16" fillId="0" borderId="0" xfId="8" applyFont="1" applyFill="1" applyBorder="1" applyAlignment="1" applyProtection="1"/>
    <xf numFmtId="38" fontId="16" fillId="0" borderId="0" xfId="8" applyFont="1" applyFill="1" applyBorder="1" applyAlignment="1" applyProtection="1">
      <alignment horizontal="center"/>
    </xf>
    <xf numFmtId="38" fontId="29" fillId="0" borderId="0" xfId="8" applyFont="1" applyFill="1" applyBorder="1" applyAlignment="1" applyProtection="1">
      <alignment horizontal="center" vertical="center"/>
    </xf>
    <xf numFmtId="38" fontId="16" fillId="0" borderId="0" xfId="8" applyFont="1" applyFill="1" applyBorder="1" applyAlignment="1" applyProtection="1">
      <alignment horizontal="center" vertical="center"/>
    </xf>
    <xf numFmtId="38" fontId="16" fillId="0" borderId="0" xfId="8" applyFont="1" applyFill="1" applyBorder="1" applyAlignment="1" applyProtection="1">
      <alignment horizontal="right"/>
    </xf>
    <xf numFmtId="38" fontId="16" fillId="0" borderId="5" xfId="8" applyFont="1" applyFill="1" applyBorder="1" applyAlignment="1" applyProtection="1">
      <alignment horizontal="center" vertical="center"/>
    </xf>
    <xf numFmtId="38" fontId="16" fillId="0" borderId="5" xfId="8" applyFont="1" applyFill="1" applyBorder="1" applyAlignment="1" applyProtection="1"/>
    <xf numFmtId="38" fontId="16" fillId="0" borderId="0" xfId="8" applyFont="1" applyFill="1" applyBorder="1" applyAlignment="1" applyProtection="1">
      <alignment vertical="center"/>
    </xf>
    <xf numFmtId="38" fontId="23" fillId="0" borderId="0" xfId="8" applyFont="1" applyFill="1" applyBorder="1" applyAlignment="1" applyProtection="1"/>
    <xf numFmtId="38" fontId="25" fillId="0" borderId="0" xfId="8" applyFont="1" applyFill="1" applyBorder="1" applyAlignment="1" applyProtection="1">
      <alignment vertical="center"/>
    </xf>
    <xf numFmtId="38" fontId="25" fillId="0" borderId="0" xfId="8" applyFont="1" applyFill="1" applyBorder="1" applyAlignment="1" applyProtection="1">
      <alignment horizontal="right" vertical="center"/>
    </xf>
    <xf numFmtId="38" fontId="24" fillId="0" borderId="0" xfId="8" applyFont="1" applyFill="1" applyBorder="1" applyAlignment="1" applyProtection="1"/>
    <xf numFmtId="38" fontId="24" fillId="0" borderId="0" xfId="8" applyFont="1" applyFill="1" applyBorder="1" applyAlignment="1" applyProtection="1">
      <alignment vertical="center"/>
    </xf>
    <xf numFmtId="38" fontId="24" fillId="0" borderId="0" xfId="8" applyFont="1" applyFill="1" applyBorder="1" applyAlignment="1" applyProtection="1">
      <alignment horizontal="right" vertical="top"/>
    </xf>
    <xf numFmtId="38" fontId="24" fillId="0" borderId="0" xfId="8" applyFont="1" applyFill="1" applyBorder="1" applyAlignment="1" applyProtection="1">
      <alignment horizontal="right" vertical="center"/>
    </xf>
    <xf numFmtId="183" fontId="16" fillId="0" borderId="46" xfId="516" applyNumberFormat="1" applyFont="1" applyFill="1" applyBorder="1" applyAlignment="1" applyProtection="1">
      <alignment vertical="center"/>
      <protection locked="0"/>
    </xf>
    <xf numFmtId="183" fontId="16" fillId="0" borderId="47" xfId="516" applyNumberFormat="1" applyFont="1" applyFill="1" applyBorder="1" applyAlignment="1" applyProtection="1">
      <alignment vertical="center"/>
      <protection locked="0"/>
    </xf>
    <xf numFmtId="183" fontId="16" fillId="0" borderId="50" xfId="516" applyNumberFormat="1" applyFont="1" applyFill="1" applyBorder="1" applyAlignment="1" applyProtection="1">
      <alignment vertical="center"/>
    </xf>
    <xf numFmtId="183" fontId="16" fillId="0" borderId="49" xfId="516" applyNumberFormat="1" applyFont="1" applyFill="1" applyBorder="1" applyAlignment="1" applyProtection="1">
      <alignment vertical="center"/>
      <protection locked="0"/>
    </xf>
    <xf numFmtId="183" fontId="16" fillId="0" borderId="49" xfId="516" applyNumberFormat="1" applyFont="1" applyFill="1" applyBorder="1" applyAlignment="1" applyProtection="1">
      <alignment vertical="center"/>
    </xf>
    <xf numFmtId="183" fontId="16" fillId="0" borderId="99" xfId="516" applyNumberFormat="1" applyFont="1" applyFill="1" applyBorder="1" applyAlignment="1" applyProtection="1">
      <alignment vertical="center"/>
      <protection locked="0"/>
    </xf>
    <xf numFmtId="183" fontId="26" fillId="0" borderId="5" xfId="516" applyNumberFormat="1" applyFont="1" applyFill="1" applyBorder="1" applyAlignment="1" applyProtection="1">
      <alignment vertical="center"/>
    </xf>
    <xf numFmtId="180" fontId="16" fillId="0" borderId="49" xfId="7" applyNumberFormat="1" applyFont="1" applyFill="1" applyBorder="1" applyAlignment="1" applyProtection="1">
      <alignment horizontal="right" vertical="center"/>
    </xf>
    <xf numFmtId="183" fontId="16" fillId="0" borderId="19" xfId="516" applyNumberFormat="1" applyFont="1" applyFill="1" applyBorder="1" applyAlignment="1" applyProtection="1">
      <alignment vertical="center"/>
      <protection locked="0"/>
    </xf>
    <xf numFmtId="183" fontId="16" fillId="0" borderId="20" xfId="516" applyNumberFormat="1" applyFont="1" applyFill="1" applyBorder="1" applyAlignment="1" applyProtection="1">
      <alignment vertical="center"/>
      <protection locked="0"/>
    </xf>
    <xf numFmtId="183" fontId="16" fillId="0" borderId="111" xfId="516" applyNumberFormat="1" applyFont="1" applyFill="1" applyBorder="1" applyAlignment="1" applyProtection="1">
      <alignment vertical="center"/>
    </xf>
    <xf numFmtId="183" fontId="16" fillId="0" borderId="22" xfId="516" applyNumberFormat="1" applyFont="1" applyFill="1" applyBorder="1" applyAlignment="1" applyProtection="1">
      <alignment vertical="center"/>
      <protection locked="0"/>
    </xf>
    <xf numFmtId="183" fontId="16" fillId="0" borderId="22" xfId="516" applyNumberFormat="1" applyFont="1" applyFill="1" applyBorder="1" applyAlignment="1" applyProtection="1">
      <alignment vertical="center"/>
    </xf>
    <xf numFmtId="183" fontId="16" fillId="0" borderId="105" xfId="516" applyNumberFormat="1" applyFont="1" applyFill="1" applyBorder="1" applyAlignment="1" applyProtection="1">
      <alignment vertical="center"/>
      <protection locked="0"/>
    </xf>
    <xf numFmtId="180" fontId="16" fillId="0" borderId="22" xfId="7" applyNumberFormat="1" applyFont="1" applyFill="1" applyBorder="1" applyAlignment="1" applyProtection="1">
      <alignment horizontal="right" vertical="center"/>
    </xf>
    <xf numFmtId="183" fontId="16" fillId="0" borderId="55" xfId="516" applyNumberFormat="1" applyFont="1" applyFill="1" applyBorder="1" applyAlignment="1" applyProtection="1">
      <alignment vertical="center"/>
    </xf>
    <xf numFmtId="183" fontId="16" fillId="0" borderId="58" xfId="516" applyNumberFormat="1" applyFont="1" applyFill="1" applyBorder="1" applyAlignment="1" applyProtection="1">
      <alignment vertical="center"/>
    </xf>
    <xf numFmtId="183" fontId="16" fillId="0" borderId="57" xfId="516" applyNumberFormat="1" applyFont="1" applyFill="1" applyBorder="1" applyAlignment="1" applyProtection="1">
      <alignment vertical="center"/>
    </xf>
    <xf numFmtId="183" fontId="16" fillId="0" borderId="107" xfId="516" applyNumberFormat="1" applyFont="1" applyFill="1" applyBorder="1" applyAlignment="1" applyProtection="1">
      <alignment vertical="center"/>
    </xf>
    <xf numFmtId="180" fontId="16" fillId="0" borderId="57" xfId="7" applyNumberFormat="1" applyFont="1" applyFill="1" applyBorder="1" applyAlignment="1" applyProtection="1">
      <alignment horizontal="right" vertical="center"/>
    </xf>
    <xf numFmtId="183" fontId="16" fillId="0" borderId="65" xfId="516" applyNumberFormat="1" applyFont="1" applyFill="1" applyBorder="1" applyAlignment="1" applyProtection="1">
      <alignment vertical="center"/>
      <protection locked="0"/>
    </xf>
    <xf numFmtId="183" fontId="16" fillId="0" borderId="66" xfId="516" applyNumberFormat="1" applyFont="1" applyFill="1" applyBorder="1" applyAlignment="1" applyProtection="1">
      <alignment vertical="center"/>
      <protection locked="0"/>
    </xf>
    <xf numFmtId="183" fontId="16" fillId="0" borderId="110" xfId="516" applyNumberFormat="1" applyFont="1" applyFill="1" applyBorder="1" applyAlignment="1" applyProtection="1">
      <alignment vertical="center"/>
    </xf>
    <xf numFmtId="183" fontId="16" fillId="0" borderId="68" xfId="516" applyNumberFormat="1" applyFont="1" applyFill="1" applyBorder="1" applyAlignment="1" applyProtection="1">
      <alignment vertical="center"/>
      <protection locked="0"/>
    </xf>
    <xf numFmtId="183" fontId="16" fillId="0" borderId="68" xfId="516" applyNumberFormat="1" applyFont="1" applyFill="1" applyBorder="1" applyAlignment="1" applyProtection="1">
      <alignment vertical="center"/>
    </xf>
    <xf numFmtId="183" fontId="16" fillId="0" borderId="103" xfId="516" applyNumberFormat="1" applyFont="1" applyFill="1" applyBorder="1" applyAlignment="1" applyProtection="1">
      <alignment vertical="center"/>
      <protection locked="0"/>
    </xf>
    <xf numFmtId="180" fontId="16" fillId="0" borderId="68" xfId="7" applyNumberFormat="1" applyFont="1" applyFill="1" applyBorder="1" applyAlignment="1" applyProtection="1">
      <alignment horizontal="right" vertical="center"/>
    </xf>
    <xf numFmtId="183" fontId="16" fillId="0" borderId="55" xfId="516" applyNumberFormat="1" applyFont="1" applyFill="1" applyBorder="1" applyAlignment="1" applyProtection="1">
      <alignment vertical="center"/>
      <protection locked="0"/>
    </xf>
    <xf numFmtId="183" fontId="16" fillId="0" borderId="57" xfId="516" applyNumberFormat="1" applyFont="1" applyFill="1" applyBorder="1" applyAlignment="1" applyProtection="1">
      <alignment vertical="center"/>
      <protection locked="0"/>
    </xf>
    <xf numFmtId="183" fontId="16" fillId="0" borderId="107" xfId="516" applyNumberFormat="1" applyFont="1" applyFill="1" applyBorder="1" applyAlignment="1" applyProtection="1">
      <alignment vertical="center"/>
      <protection locked="0"/>
    </xf>
    <xf numFmtId="38" fontId="33" fillId="0" borderId="0" xfId="516" applyFont="1" applyBorder="1" applyAlignment="1" applyProtection="1">
      <alignment vertical="center"/>
    </xf>
    <xf numFmtId="38" fontId="16" fillId="0" borderId="0" xfId="516" applyFont="1" applyBorder="1" applyAlignment="1" applyProtection="1">
      <alignment vertical="center"/>
    </xf>
    <xf numFmtId="38" fontId="34" fillId="0" borderId="0" xfId="516" applyFont="1" applyBorder="1" applyAlignment="1" applyProtection="1">
      <alignment vertical="center"/>
    </xf>
    <xf numFmtId="38" fontId="16" fillId="0" borderId="0" xfId="516" applyFont="1" applyFill="1" applyBorder="1" applyAlignment="1" applyProtection="1">
      <alignment horizontal="right"/>
    </xf>
    <xf numFmtId="38" fontId="16" fillId="0" borderId="0" xfId="516" applyFont="1" applyBorder="1" applyAlignment="1" applyProtection="1">
      <alignment horizontal="center" vertical="center"/>
    </xf>
    <xf numFmtId="38" fontId="24" fillId="0" borderId="0" xfId="516" applyFont="1" applyBorder="1" applyAlignment="1" applyProtection="1">
      <alignment horizontal="center" vertical="center" wrapText="1"/>
    </xf>
    <xf numFmtId="38" fontId="24" fillId="0" borderId="0" xfId="516" applyFont="1" applyBorder="1" applyAlignment="1" applyProtection="1">
      <alignment horizontal="center" vertical="center" shrinkToFit="1"/>
    </xf>
    <xf numFmtId="38" fontId="16" fillId="0" borderId="0" xfId="516" applyFont="1" applyFill="1" applyBorder="1" applyAlignment="1" applyProtection="1">
      <alignment vertical="center"/>
    </xf>
    <xf numFmtId="180" fontId="16" fillId="0" borderId="0" xfId="7" applyNumberFormat="1" applyFont="1" applyBorder="1" applyAlignment="1" applyProtection="1">
      <alignment vertical="center"/>
    </xf>
    <xf numFmtId="180" fontId="24" fillId="0" borderId="0" xfId="7" applyNumberFormat="1" applyFont="1" applyBorder="1" applyAlignment="1" applyProtection="1">
      <alignment vertical="center"/>
    </xf>
    <xf numFmtId="38" fontId="16" fillId="0" borderId="71" xfId="8" applyFont="1" applyFill="1" applyBorder="1" applyAlignment="1" applyProtection="1">
      <alignment vertical="center" shrinkToFit="1"/>
    </xf>
    <xf numFmtId="38" fontId="16" fillId="0" borderId="73" xfId="8" applyFont="1" applyFill="1" applyBorder="1" applyAlignment="1" applyProtection="1">
      <alignment vertical="center" shrinkToFit="1"/>
    </xf>
    <xf numFmtId="38" fontId="16" fillId="0" borderId="72" xfId="8" applyFont="1" applyFill="1" applyBorder="1" applyAlignment="1" applyProtection="1">
      <alignment vertical="center" shrinkToFit="1"/>
    </xf>
    <xf numFmtId="38" fontId="16" fillId="0" borderId="72" xfId="8" applyFont="1" applyFill="1" applyBorder="1" applyAlignment="1" applyProtection="1">
      <alignment horizontal="left" vertical="center" shrinkToFit="1"/>
    </xf>
    <xf numFmtId="180" fontId="16" fillId="0" borderId="50" xfId="7" applyNumberFormat="1" applyFont="1" applyFill="1" applyBorder="1" applyAlignment="1" applyProtection="1">
      <alignment horizontal="right" vertical="center"/>
    </xf>
    <xf numFmtId="180" fontId="16" fillId="0" borderId="111" xfId="7" applyNumberFormat="1" applyFont="1" applyFill="1" applyBorder="1" applyAlignment="1" applyProtection="1">
      <alignment horizontal="right" vertical="center"/>
    </xf>
    <xf numFmtId="180" fontId="16" fillId="0" borderId="58" xfId="7" applyNumberFormat="1" applyFont="1" applyFill="1" applyBorder="1" applyAlignment="1" applyProtection="1">
      <alignment horizontal="right" vertical="center"/>
    </xf>
    <xf numFmtId="180" fontId="16" fillId="0" borderId="110" xfId="7" applyNumberFormat="1" applyFont="1" applyFill="1" applyBorder="1" applyAlignment="1" applyProtection="1">
      <alignment horizontal="right" vertical="center"/>
    </xf>
    <xf numFmtId="180" fontId="16" fillId="0" borderId="100" xfId="7" applyNumberFormat="1" applyFont="1" applyFill="1" applyBorder="1" applyAlignment="1" applyProtection="1">
      <alignment horizontal="right" vertical="center"/>
    </xf>
    <xf numFmtId="180" fontId="16" fillId="0" borderId="106" xfId="7" applyNumberFormat="1" applyFont="1" applyFill="1" applyBorder="1" applyAlignment="1" applyProtection="1">
      <alignment horizontal="right" vertical="center"/>
    </xf>
    <xf numFmtId="180" fontId="16" fillId="0" borderId="108" xfId="7" applyNumberFormat="1" applyFont="1" applyFill="1" applyBorder="1" applyAlignment="1" applyProtection="1">
      <alignment horizontal="right" vertical="center"/>
    </xf>
    <xf numFmtId="180" fontId="16" fillId="0" borderId="104" xfId="7" applyNumberFormat="1" applyFont="1" applyFill="1" applyBorder="1" applyAlignment="1" applyProtection="1">
      <alignment horizontal="right" vertical="center"/>
    </xf>
    <xf numFmtId="0" fontId="77" fillId="0" borderId="0" xfId="0" applyFont="1">
      <alignment vertical="center"/>
    </xf>
    <xf numFmtId="0" fontId="16" fillId="0" borderId="0" xfId="11" applyFont="1" applyAlignment="1">
      <alignment horizontal="center" vertical="center" shrinkToFit="1"/>
    </xf>
    <xf numFmtId="38" fontId="16" fillId="0" borderId="0" xfId="516" applyFont="1" applyBorder="1" applyAlignment="1" applyProtection="1">
      <alignment horizontal="center" vertical="center" wrapText="1"/>
    </xf>
    <xf numFmtId="38" fontId="16" fillId="0" borderId="122" xfId="516" applyFont="1" applyBorder="1" applyAlignment="1" applyProtection="1">
      <alignment vertical="center"/>
    </xf>
    <xf numFmtId="38" fontId="24" fillId="0" borderId="121" xfId="516" applyFont="1" applyBorder="1" applyAlignment="1" applyProtection="1">
      <alignment horizontal="center" vertical="center"/>
    </xf>
    <xf numFmtId="38" fontId="24" fillId="0" borderId="121" xfId="516" applyFont="1" applyBorder="1" applyAlignment="1" applyProtection="1">
      <alignment horizontal="center" vertical="center" shrinkToFit="1"/>
    </xf>
    <xf numFmtId="38" fontId="16" fillId="2" borderId="122" xfId="516" applyFont="1" applyFill="1" applyBorder="1" applyAlignment="1" applyProtection="1">
      <alignment vertical="center"/>
      <protection locked="0"/>
    </xf>
    <xf numFmtId="38" fontId="24" fillId="2" borderId="122" xfId="516" applyFont="1" applyFill="1" applyBorder="1" applyAlignment="1" applyProtection="1">
      <alignment vertical="center"/>
      <protection locked="0"/>
    </xf>
    <xf numFmtId="38" fontId="16" fillId="2" borderId="122" xfId="516" applyFont="1" applyFill="1" applyBorder="1" applyAlignment="1" applyProtection="1">
      <alignment vertical="center"/>
    </xf>
    <xf numFmtId="38" fontId="24" fillId="2" borderId="122" xfId="516" applyFont="1" applyFill="1" applyBorder="1" applyAlignment="1" applyProtection="1">
      <alignment vertical="center"/>
    </xf>
    <xf numFmtId="38" fontId="16" fillId="0" borderId="132" xfId="516" applyFont="1" applyBorder="1" applyAlignment="1" applyProtection="1">
      <alignment vertical="center"/>
    </xf>
    <xf numFmtId="38" fontId="16" fillId="0" borderId="124" xfId="516" applyFont="1" applyBorder="1" applyAlignment="1" applyProtection="1">
      <alignment vertical="center"/>
    </xf>
    <xf numFmtId="38" fontId="16" fillId="0" borderId="149" xfId="516" applyFont="1" applyBorder="1" applyAlignment="1" applyProtection="1">
      <alignment vertical="center"/>
    </xf>
    <xf numFmtId="38" fontId="16" fillId="0" borderId="124" xfId="516" applyFont="1" applyBorder="1" applyAlignment="1" applyProtection="1">
      <alignment horizontal="center" vertical="center"/>
    </xf>
    <xf numFmtId="38" fontId="16" fillId="2" borderId="112" xfId="516" applyFont="1" applyFill="1" applyBorder="1" applyAlignment="1" applyProtection="1">
      <alignment vertical="center"/>
      <protection locked="0"/>
    </xf>
    <xf numFmtId="38" fontId="16" fillId="2" borderId="112" xfId="516" applyFont="1" applyFill="1" applyBorder="1" applyAlignment="1" applyProtection="1">
      <alignment vertical="center"/>
    </xf>
    <xf numFmtId="38" fontId="16" fillId="0" borderId="168" xfId="516" applyFont="1" applyBorder="1" applyAlignment="1" applyProtection="1">
      <alignment horizontal="center" vertical="center"/>
    </xf>
    <xf numFmtId="38" fontId="16" fillId="0" borderId="169" xfId="516" applyFont="1" applyBorder="1" applyAlignment="1" applyProtection="1">
      <alignment horizontal="center" vertical="center" wrapText="1"/>
    </xf>
    <xf numFmtId="38" fontId="24" fillId="0" borderId="169" xfId="516" applyFont="1" applyBorder="1" applyAlignment="1" applyProtection="1">
      <alignment horizontal="center" vertical="center" wrapText="1"/>
    </xf>
    <xf numFmtId="0" fontId="16" fillId="0" borderId="169" xfId="11" applyFont="1" applyBorder="1" applyAlignment="1">
      <alignment horizontal="center" vertical="center" shrinkToFit="1"/>
    </xf>
    <xf numFmtId="38" fontId="24" fillId="0" borderId="169" xfId="516" applyFont="1" applyBorder="1" applyAlignment="1" applyProtection="1">
      <alignment horizontal="center" vertical="center" shrinkToFit="1"/>
    </xf>
    <xf numFmtId="38" fontId="16" fillId="0" borderId="134" xfId="516" applyFont="1" applyBorder="1" applyAlignment="1" applyProtection="1">
      <alignment horizontal="center" vertical="center" wrapText="1"/>
    </xf>
    <xf numFmtId="38" fontId="16" fillId="0" borderId="122" xfId="516" applyFont="1" applyBorder="1" applyAlignment="1" applyProtection="1">
      <alignment vertical="center"/>
      <protection locked="0"/>
    </xf>
    <xf numFmtId="38" fontId="16" fillId="0" borderId="122" xfId="516" applyFont="1" applyFill="1" applyBorder="1" applyAlignment="1" applyProtection="1">
      <alignment vertical="center"/>
      <protection locked="0"/>
    </xf>
    <xf numFmtId="38" fontId="24" fillId="0" borderId="122" xfId="516" applyFont="1" applyBorder="1" applyAlignment="1" applyProtection="1">
      <alignment vertical="center"/>
      <protection locked="0"/>
    </xf>
    <xf numFmtId="38" fontId="24" fillId="0" borderId="122" xfId="516" applyFont="1" applyBorder="1" applyAlignment="1" applyProtection="1">
      <alignment vertical="center"/>
    </xf>
    <xf numFmtId="38" fontId="16" fillId="0" borderId="112" xfId="516" applyFont="1" applyBorder="1" applyAlignment="1" applyProtection="1">
      <alignment vertical="center"/>
      <protection locked="0"/>
    </xf>
    <xf numFmtId="38" fontId="16" fillId="0" borderId="112" xfId="516" applyFont="1" applyBorder="1" applyAlignment="1" applyProtection="1">
      <alignment vertical="center"/>
    </xf>
    <xf numFmtId="38" fontId="24" fillId="0" borderId="122" xfId="516" applyFont="1" applyFill="1" applyBorder="1" applyAlignment="1" applyProtection="1">
      <alignment vertical="center"/>
      <protection locked="0"/>
    </xf>
    <xf numFmtId="38" fontId="16" fillId="0" borderId="17" xfId="516" applyFont="1" applyBorder="1" applyAlignment="1" applyProtection="1">
      <alignment vertical="center"/>
    </xf>
    <xf numFmtId="38" fontId="16" fillId="6" borderId="122" xfId="516" applyFont="1" applyFill="1" applyBorder="1" applyAlignment="1" applyProtection="1">
      <alignment vertical="center"/>
    </xf>
    <xf numFmtId="38" fontId="16" fillId="6" borderId="121" xfId="516" applyFont="1" applyFill="1" applyBorder="1" applyAlignment="1" applyProtection="1">
      <alignment vertical="center"/>
    </xf>
    <xf numFmtId="38" fontId="16" fillId="0" borderId="121" xfId="516" applyFont="1" applyBorder="1" applyAlignment="1" applyProtection="1">
      <alignment vertical="center"/>
    </xf>
    <xf numFmtId="0" fontId="16" fillId="0" borderId="122" xfId="516" applyNumberFormat="1" applyFont="1" applyBorder="1" applyAlignment="1" applyProtection="1">
      <alignment vertical="center"/>
    </xf>
    <xf numFmtId="0" fontId="16" fillId="0" borderId="121" xfId="516" applyNumberFormat="1" applyFont="1" applyBorder="1" applyAlignment="1" applyProtection="1">
      <alignment vertical="center"/>
    </xf>
    <xf numFmtId="38" fontId="16" fillId="0" borderId="122" xfId="516" applyFont="1" applyFill="1" applyBorder="1" applyAlignment="1" applyProtection="1">
      <alignment vertical="center"/>
    </xf>
    <xf numFmtId="38" fontId="24" fillId="0" borderId="122" xfId="516" applyFont="1" applyFill="1" applyBorder="1" applyAlignment="1" applyProtection="1">
      <alignment vertical="center"/>
    </xf>
    <xf numFmtId="38" fontId="16" fillId="0" borderId="112" xfId="516" applyFont="1" applyFill="1" applyBorder="1" applyAlignment="1" applyProtection="1">
      <alignment vertical="center"/>
    </xf>
    <xf numFmtId="38" fontId="0" fillId="0" borderId="0" xfId="0" applyNumberFormat="1">
      <alignment vertical="center"/>
    </xf>
    <xf numFmtId="38" fontId="16" fillId="0" borderId="0" xfId="516" applyFont="1" applyFill="1" applyBorder="1" applyAlignment="1" applyProtection="1">
      <alignment horizontal="center" vertical="center"/>
    </xf>
    <xf numFmtId="38" fontId="16" fillId="0" borderId="0" xfId="516" applyFont="1" applyFill="1" applyBorder="1" applyAlignment="1" applyProtection="1"/>
    <xf numFmtId="183" fontId="16" fillId="0" borderId="179" xfId="516" applyNumberFormat="1" applyFont="1" applyFill="1" applyBorder="1" applyAlignment="1" applyProtection="1">
      <alignment vertical="center"/>
    </xf>
    <xf numFmtId="183" fontId="16" fillId="0" borderId="179" xfId="516" applyNumberFormat="1" applyFont="1" applyFill="1" applyBorder="1" applyAlignment="1" applyProtection="1">
      <alignment vertical="center"/>
      <protection locked="0"/>
    </xf>
    <xf numFmtId="38" fontId="16" fillId="0" borderId="280" xfId="516" applyFont="1" applyBorder="1" applyAlignment="1" applyProtection="1">
      <alignment vertical="center"/>
    </xf>
    <xf numFmtId="38" fontId="16" fillId="2" borderId="261" xfId="516" applyFont="1" applyFill="1" applyBorder="1" applyAlignment="1" applyProtection="1">
      <alignment vertical="center"/>
      <protection locked="0"/>
    </xf>
    <xf numFmtId="38" fontId="24" fillId="2" borderId="261" xfId="516" applyFont="1" applyFill="1" applyBorder="1" applyAlignment="1" applyProtection="1">
      <alignment vertical="center"/>
      <protection locked="0"/>
    </xf>
    <xf numFmtId="38" fontId="16" fillId="2" borderId="261" xfId="516" applyFont="1" applyFill="1" applyBorder="1" applyAlignment="1" applyProtection="1">
      <alignment vertical="center"/>
    </xf>
    <xf numFmtId="38" fontId="24" fillId="2" borderId="261" xfId="516" applyFont="1" applyFill="1" applyBorder="1" applyAlignment="1" applyProtection="1">
      <alignment vertical="center"/>
    </xf>
    <xf numFmtId="38" fontId="16" fillId="2" borderId="278" xfId="516" applyFont="1" applyFill="1" applyBorder="1" applyAlignment="1" applyProtection="1">
      <alignment vertical="center"/>
      <protection locked="0"/>
    </xf>
    <xf numFmtId="38" fontId="16" fillId="0" borderId="261" xfId="516" applyFont="1" applyFill="1" applyBorder="1" applyAlignment="1" applyProtection="1">
      <alignment vertical="center"/>
      <protection locked="0"/>
    </xf>
    <xf numFmtId="38" fontId="19" fillId="0" borderId="261" xfId="0" applyNumberFormat="1" applyFont="1" applyBorder="1">
      <alignment vertical="center"/>
    </xf>
    <xf numFmtId="38" fontId="24" fillId="0" borderId="261" xfId="516" applyFont="1" applyFill="1" applyBorder="1" applyAlignment="1" applyProtection="1">
      <alignment vertical="center"/>
      <protection locked="0"/>
    </xf>
    <xf numFmtId="38" fontId="24" fillId="0" borderId="261" xfId="516" applyFont="1" applyFill="1" applyBorder="1" applyAlignment="1" applyProtection="1">
      <alignment vertical="center"/>
    </xf>
    <xf numFmtId="38" fontId="16" fillId="0" borderId="278" xfId="516" applyFont="1" applyFill="1" applyBorder="1" applyAlignment="1" applyProtection="1">
      <alignment vertical="center"/>
      <protection locked="0"/>
    </xf>
    <xf numFmtId="38" fontId="16" fillId="0" borderId="264" xfId="516" applyFont="1" applyBorder="1" applyAlignment="1" applyProtection="1">
      <alignment vertical="center"/>
    </xf>
    <xf numFmtId="38" fontId="16" fillId="0" borderId="262" xfId="516" applyFont="1" applyBorder="1" applyAlignment="1" applyProtection="1">
      <alignment vertical="center"/>
    </xf>
    <xf numFmtId="38" fontId="16" fillId="6" borderId="264" xfId="516" applyFont="1" applyFill="1" applyBorder="1" applyAlignment="1" applyProtection="1">
      <alignment vertical="center"/>
    </xf>
    <xf numFmtId="0" fontId="16" fillId="0" borderId="264" xfId="516" applyNumberFormat="1" applyFont="1" applyBorder="1" applyAlignment="1" applyProtection="1">
      <alignment vertical="center"/>
    </xf>
    <xf numFmtId="38" fontId="16" fillId="0" borderId="251" xfId="516" applyFont="1" applyBorder="1" applyAlignment="1" applyProtection="1">
      <alignment vertical="center"/>
    </xf>
    <xf numFmtId="38" fontId="24" fillId="0" borderId="190" xfId="516" applyFont="1" applyBorder="1" applyAlignment="1" applyProtection="1">
      <alignment horizontal="center" vertical="center" wrapText="1"/>
    </xf>
    <xf numFmtId="38" fontId="16" fillId="0" borderId="190" xfId="516" applyFont="1" applyBorder="1" applyAlignment="1" applyProtection="1">
      <alignment vertical="center"/>
    </xf>
    <xf numFmtId="0" fontId="16" fillId="0" borderId="190" xfId="516" applyNumberFormat="1" applyFont="1" applyBorder="1" applyAlignment="1" applyProtection="1">
      <alignment vertical="center"/>
    </xf>
    <xf numFmtId="38" fontId="16" fillId="6" borderId="190" xfId="516" applyFont="1" applyFill="1" applyBorder="1" applyAlignment="1" applyProtection="1">
      <alignment vertical="center"/>
    </xf>
    <xf numFmtId="38" fontId="16" fillId="0" borderId="301" xfId="516" applyFont="1" applyFill="1" applyBorder="1" applyAlignment="1" applyProtection="1">
      <alignment horizontal="center" vertical="center" shrinkToFit="1"/>
    </xf>
    <xf numFmtId="38" fontId="16" fillId="0" borderId="302" xfId="8" applyFont="1" applyFill="1" applyBorder="1" applyAlignment="1" applyProtection="1">
      <alignment horizontal="center" vertical="center" shrinkToFit="1"/>
    </xf>
    <xf numFmtId="38" fontId="16" fillId="0" borderId="300" xfId="516" applyFont="1" applyFill="1" applyBorder="1" applyAlignment="1" applyProtection="1">
      <alignment horizontal="center" vertical="center" shrinkToFit="1"/>
    </xf>
    <xf numFmtId="38" fontId="16" fillId="0" borderId="292" xfId="8" applyFont="1" applyFill="1" applyBorder="1" applyAlignment="1" applyProtection="1">
      <alignment horizontal="center" vertical="center"/>
    </xf>
    <xf numFmtId="180" fontId="16" fillId="0" borderId="320" xfId="7" applyNumberFormat="1" applyFont="1" applyFill="1" applyBorder="1" applyAlignment="1" applyProtection="1">
      <alignment horizontal="right" vertical="center"/>
    </xf>
    <xf numFmtId="180" fontId="16" fillId="0" borderId="75" xfId="7" applyNumberFormat="1" applyFont="1" applyFill="1" applyBorder="1" applyAlignment="1" applyProtection="1">
      <alignment horizontal="right" vertical="center"/>
    </xf>
    <xf numFmtId="180" fontId="16" fillId="0" borderId="23" xfId="7" applyNumberFormat="1" applyFont="1" applyFill="1" applyBorder="1" applyAlignment="1" applyProtection="1">
      <alignment horizontal="right" vertical="center"/>
    </xf>
    <xf numFmtId="180" fontId="16" fillId="0" borderId="259" xfId="7" applyNumberFormat="1" applyFont="1" applyFill="1" applyBorder="1" applyAlignment="1" applyProtection="1">
      <alignment horizontal="right" vertical="center"/>
    </xf>
    <xf numFmtId="38" fontId="16" fillId="0" borderId="160" xfId="516" applyFont="1" applyBorder="1" applyAlignment="1">
      <alignment vertical="center"/>
    </xf>
    <xf numFmtId="38" fontId="16" fillId="0" borderId="160" xfId="516" applyFont="1" applyFill="1" applyBorder="1" applyAlignment="1">
      <alignment vertical="center"/>
    </xf>
    <xf numFmtId="38" fontId="16" fillId="0" borderId="161" xfId="516" applyFont="1" applyBorder="1" applyAlignment="1">
      <alignment vertical="center"/>
    </xf>
    <xf numFmtId="38" fontId="16" fillId="0" borderId="334" xfId="516" applyFont="1" applyBorder="1" applyAlignment="1">
      <alignment vertical="center"/>
    </xf>
    <xf numFmtId="38" fontId="16" fillId="0" borderId="21" xfId="516" applyFont="1" applyBorder="1" applyAlignment="1">
      <alignment vertical="center"/>
    </xf>
    <xf numFmtId="38" fontId="16" fillId="0" borderId="87" xfId="516" applyFont="1" applyBorder="1" applyAlignment="1">
      <alignment vertical="center"/>
    </xf>
    <xf numFmtId="38" fontId="16" fillId="0" borderId="332" xfId="516" applyFont="1" applyBorder="1" applyAlignment="1">
      <alignment vertical="center"/>
    </xf>
    <xf numFmtId="38" fontId="16" fillId="0" borderId="255" xfId="516" applyFont="1" applyBorder="1" applyAlignment="1">
      <alignment vertical="center"/>
    </xf>
    <xf numFmtId="38" fontId="16" fillId="0" borderId="153" xfId="516" applyFont="1" applyBorder="1" applyAlignment="1">
      <alignment vertical="center"/>
    </xf>
    <xf numFmtId="38" fontId="16" fillId="0" borderId="151" xfId="516" applyFont="1" applyBorder="1" applyAlignment="1">
      <alignment vertical="center"/>
    </xf>
    <xf numFmtId="38" fontId="16" fillId="0" borderId="151" xfId="516" applyFont="1" applyFill="1" applyBorder="1" applyAlignment="1">
      <alignment vertical="center"/>
    </xf>
    <xf numFmtId="38" fontId="16" fillId="0" borderId="48" xfId="516" applyFont="1" applyBorder="1" applyAlignment="1">
      <alignment vertical="center"/>
    </xf>
    <xf numFmtId="38" fontId="16" fillId="0" borderId="95" xfId="516" applyFont="1" applyBorder="1" applyAlignment="1">
      <alignment vertical="center"/>
    </xf>
    <xf numFmtId="38" fontId="16" fillId="0" borderId="89" xfId="516" applyFont="1" applyBorder="1" applyAlignment="1">
      <alignment vertical="center"/>
    </xf>
    <xf numFmtId="38" fontId="16" fillId="0" borderId="255" xfId="516" applyFont="1" applyFill="1" applyBorder="1" applyAlignment="1">
      <alignment vertical="center"/>
    </xf>
    <xf numFmtId="38" fontId="16" fillId="0" borderId="182" xfId="516" applyFont="1" applyFill="1" applyBorder="1" applyAlignment="1">
      <alignment vertical="center"/>
    </xf>
    <xf numFmtId="38" fontId="16" fillId="0" borderId="183" xfId="516" applyFont="1" applyFill="1" applyBorder="1" applyAlignment="1">
      <alignment vertical="center"/>
    </xf>
    <xf numFmtId="0" fontId="16" fillId="0" borderId="0" xfId="0" applyFont="1" applyAlignment="1">
      <alignment horizontal="right"/>
    </xf>
    <xf numFmtId="38" fontId="16" fillId="0" borderId="56" xfId="516" applyFont="1" applyBorder="1" applyAlignment="1">
      <alignment vertical="center"/>
    </xf>
    <xf numFmtId="38" fontId="16" fillId="0" borderId="180" xfId="516" applyFont="1" applyBorder="1" applyAlignment="1">
      <alignment vertical="center"/>
    </xf>
    <xf numFmtId="38" fontId="16" fillId="0" borderId="93" xfId="516" applyFont="1" applyBorder="1" applyAlignment="1">
      <alignment vertical="center"/>
    </xf>
    <xf numFmtId="38" fontId="16" fillId="0" borderId="162" xfId="516" applyFont="1" applyFill="1" applyBorder="1" applyAlignment="1">
      <alignment vertical="center"/>
    </xf>
    <xf numFmtId="38" fontId="16" fillId="0" borderId="334" xfId="516" applyFont="1" applyFill="1" applyBorder="1" applyAlignment="1">
      <alignment vertical="center"/>
    </xf>
    <xf numFmtId="38" fontId="16" fillId="0" borderId="332" xfId="516" applyFont="1" applyFill="1" applyBorder="1" applyAlignment="1">
      <alignment vertical="center"/>
    </xf>
    <xf numFmtId="0" fontId="16" fillId="3" borderId="339" xfId="0" applyFont="1" applyFill="1" applyBorder="1" applyAlignment="1">
      <alignment horizontal="center" vertical="center"/>
    </xf>
    <xf numFmtId="0" fontId="16" fillId="3" borderId="340" xfId="0" applyFont="1" applyFill="1" applyBorder="1" applyAlignment="1">
      <alignment horizontal="center" vertical="center"/>
    </xf>
    <xf numFmtId="0" fontId="16" fillId="3" borderId="78" xfId="0" applyFont="1" applyFill="1" applyBorder="1" applyAlignment="1">
      <alignment horizontal="center" vertical="center"/>
    </xf>
    <xf numFmtId="0" fontId="16" fillId="3" borderId="341" xfId="0" applyFont="1" applyFill="1" applyBorder="1" applyAlignment="1">
      <alignment horizontal="center" vertical="center"/>
    </xf>
    <xf numFmtId="0" fontId="16" fillId="3" borderId="342" xfId="0" applyFont="1" applyFill="1" applyBorder="1" applyAlignment="1">
      <alignment horizontal="center" vertical="center"/>
    </xf>
    <xf numFmtId="0" fontId="16" fillId="3" borderId="343" xfId="0" applyFont="1" applyFill="1" applyBorder="1" applyAlignment="1">
      <alignment horizontal="center" vertical="center"/>
    </xf>
    <xf numFmtId="0" fontId="16" fillId="3" borderId="117" xfId="0" applyFont="1" applyFill="1" applyBorder="1" applyAlignment="1">
      <alignment horizontal="center" vertical="center" wrapText="1"/>
    </xf>
    <xf numFmtId="0" fontId="16" fillId="3" borderId="343" xfId="0" applyFont="1" applyFill="1" applyBorder="1" applyAlignment="1">
      <alignment horizontal="center" vertical="center" wrapText="1"/>
    </xf>
    <xf numFmtId="181" fontId="16" fillId="0" borderId="344" xfId="0" applyNumberFormat="1" applyFont="1" applyBorder="1">
      <alignment vertical="center"/>
    </xf>
    <xf numFmtId="38" fontId="16" fillId="0" borderId="345" xfId="516" applyFont="1" applyBorder="1" applyAlignment="1">
      <alignment vertical="center"/>
    </xf>
    <xf numFmtId="38" fontId="16" fillId="0" borderId="162" xfId="516" applyFont="1" applyBorder="1" applyAlignment="1">
      <alignment vertical="center"/>
    </xf>
    <xf numFmtId="38" fontId="16" fillId="0" borderId="163" xfId="516" applyFont="1" applyFill="1" applyBorder="1" applyAlignment="1">
      <alignment vertical="center"/>
    </xf>
    <xf numFmtId="38" fontId="16" fillId="0" borderId="159" xfId="516" applyFont="1" applyBorder="1" applyAlignment="1">
      <alignment vertical="center"/>
    </xf>
    <xf numFmtId="181" fontId="178" fillId="0" borderId="344" xfId="0" applyNumberFormat="1" applyFont="1" applyBorder="1">
      <alignment vertical="center"/>
    </xf>
    <xf numFmtId="38" fontId="16" fillId="0" borderId="88" xfId="516" applyFont="1" applyBorder="1" applyAlignment="1">
      <alignment vertical="center"/>
    </xf>
    <xf numFmtId="38" fontId="16" fillId="0" borderId="90" xfId="516" applyFont="1" applyBorder="1" applyAlignment="1">
      <alignment vertical="center"/>
    </xf>
    <xf numFmtId="38" fontId="16" fillId="0" borderId="90" xfId="516" applyFont="1" applyFill="1" applyBorder="1" applyAlignment="1">
      <alignment vertical="center"/>
    </xf>
    <xf numFmtId="38" fontId="16" fillId="0" borderId="89" xfId="516" applyFont="1" applyFill="1" applyBorder="1" applyAlignment="1">
      <alignment vertical="center"/>
    </xf>
    <xf numFmtId="38" fontId="16" fillId="0" borderId="48" xfId="516" applyFont="1" applyFill="1" applyBorder="1" applyAlignment="1">
      <alignment vertical="center"/>
    </xf>
    <xf numFmtId="38" fontId="16" fillId="0" borderId="95" xfId="516" applyFont="1" applyFill="1" applyBorder="1" applyAlignment="1">
      <alignment vertical="center"/>
    </xf>
    <xf numFmtId="38" fontId="16" fillId="0" borderId="346" xfId="516" applyFont="1" applyBorder="1" applyAlignment="1">
      <alignment vertical="center"/>
    </xf>
    <xf numFmtId="181" fontId="16" fillId="0" borderId="18" xfId="0" applyNumberFormat="1" applyFont="1" applyBorder="1">
      <alignment vertical="center"/>
    </xf>
    <xf numFmtId="38" fontId="16" fillId="0" borderId="333" xfId="516" applyFont="1" applyBorder="1" applyAlignment="1">
      <alignment vertical="center"/>
    </xf>
    <xf numFmtId="38" fontId="16" fillId="0" borderId="91" xfId="516" applyFont="1" applyBorder="1" applyAlignment="1">
      <alignment vertical="center"/>
    </xf>
    <xf numFmtId="38" fontId="16" fillId="0" borderId="91" xfId="516" applyFont="1" applyFill="1" applyBorder="1" applyAlignment="1">
      <alignment vertical="center"/>
    </xf>
    <xf numFmtId="38" fontId="16" fillId="0" borderId="21" xfId="516" applyFont="1" applyFill="1" applyBorder="1" applyAlignment="1">
      <alignment vertical="center"/>
    </xf>
    <xf numFmtId="38" fontId="16" fillId="0" borderId="111" xfId="516" applyFont="1" applyFill="1" applyBorder="1" applyAlignment="1">
      <alignment vertical="center"/>
    </xf>
    <xf numFmtId="38" fontId="16" fillId="0" borderId="76" xfId="516" applyFont="1" applyBorder="1" applyAlignment="1">
      <alignment vertical="center"/>
    </xf>
    <xf numFmtId="38" fontId="16" fillId="0" borderId="87" xfId="516" applyFont="1" applyFill="1" applyBorder="1" applyAlignment="1">
      <alignment vertical="center"/>
    </xf>
    <xf numFmtId="181" fontId="16" fillId="0" borderId="348" xfId="0" applyNumberFormat="1" applyFont="1" applyBorder="1">
      <alignment vertical="center"/>
    </xf>
    <xf numFmtId="180" fontId="16" fillId="0" borderId="92" xfId="1" applyNumberFormat="1" applyFont="1" applyBorder="1" applyAlignment="1">
      <alignment vertical="center"/>
    </xf>
    <xf numFmtId="180" fontId="16" fillId="0" borderId="93" xfId="1" applyNumberFormat="1" applyFont="1" applyBorder="1" applyAlignment="1">
      <alignment vertical="center"/>
    </xf>
    <xf numFmtId="180" fontId="16" fillId="0" borderId="56" xfId="1" applyNumberFormat="1" applyFont="1" applyBorder="1" applyAlignment="1">
      <alignment vertical="center"/>
    </xf>
    <xf numFmtId="180" fontId="16" fillId="0" borderId="94" xfId="1" applyNumberFormat="1" applyFont="1" applyBorder="1" applyAlignment="1">
      <alignment vertical="center"/>
    </xf>
    <xf numFmtId="180" fontId="16" fillId="0" borderId="94" xfId="1" applyNumberFormat="1" applyFont="1" applyFill="1" applyBorder="1" applyAlignment="1">
      <alignment vertical="center"/>
    </xf>
    <xf numFmtId="180" fontId="16" fillId="0" borderId="93" xfId="1" applyNumberFormat="1" applyFont="1" applyFill="1" applyBorder="1" applyAlignment="1">
      <alignment vertical="center"/>
    </xf>
    <xf numFmtId="180" fontId="16" fillId="0" borderId="56" xfId="1" applyNumberFormat="1" applyFont="1" applyFill="1" applyBorder="1" applyAlignment="1">
      <alignment vertical="center"/>
    </xf>
    <xf numFmtId="180" fontId="16" fillId="0" borderId="58" xfId="1" applyNumberFormat="1" applyFont="1" applyFill="1" applyBorder="1" applyAlignment="1">
      <alignment vertical="center"/>
    </xf>
    <xf numFmtId="180" fontId="16" fillId="0" borderId="180" xfId="1" applyNumberFormat="1" applyFont="1" applyBorder="1" applyAlignment="1">
      <alignment vertical="center"/>
    </xf>
    <xf numFmtId="181" fontId="16" fillId="0" borderId="349" xfId="0" applyNumberFormat="1" applyFont="1" applyBorder="1">
      <alignment vertical="center"/>
    </xf>
    <xf numFmtId="180" fontId="16" fillId="0" borderId="180" xfId="1" applyNumberFormat="1" applyFont="1" applyFill="1" applyBorder="1" applyAlignment="1">
      <alignment vertical="center"/>
    </xf>
    <xf numFmtId="181" fontId="178" fillId="0" borderId="351" xfId="0" applyNumberFormat="1" applyFont="1" applyBorder="1">
      <alignment vertical="center"/>
    </xf>
    <xf numFmtId="38" fontId="16" fillId="0" borderId="352" xfId="516" applyFont="1" applyBorder="1" applyAlignment="1">
      <alignment vertical="center"/>
    </xf>
    <xf numFmtId="38" fontId="16" fillId="0" borderId="353" xfId="516" applyFont="1" applyBorder="1" applyAlignment="1">
      <alignment vertical="center"/>
    </xf>
    <xf numFmtId="38" fontId="16" fillId="0" borderId="354" xfId="516" applyFont="1" applyBorder="1" applyAlignment="1">
      <alignment vertical="center"/>
    </xf>
    <xf numFmtId="38" fontId="16" fillId="0" borderId="355" xfId="516" applyFont="1" applyBorder="1" applyAlignment="1">
      <alignment vertical="center"/>
    </xf>
    <xf numFmtId="38" fontId="16" fillId="0" borderId="355" xfId="516" applyFont="1" applyFill="1" applyBorder="1" applyAlignment="1">
      <alignment vertical="center"/>
    </xf>
    <xf numFmtId="38" fontId="16" fillId="0" borderId="353" xfId="516" applyFont="1" applyFill="1" applyBorder="1" applyAlignment="1">
      <alignment vertical="center"/>
    </xf>
    <xf numFmtId="38" fontId="16" fillId="0" borderId="354" xfId="516" applyFont="1" applyFill="1" applyBorder="1" applyAlignment="1">
      <alignment vertical="center"/>
    </xf>
    <xf numFmtId="38" fontId="16" fillId="0" borderId="356" xfId="516" applyFont="1" applyFill="1" applyBorder="1" applyAlignment="1">
      <alignment vertical="center"/>
    </xf>
    <xf numFmtId="181" fontId="16" fillId="0" borderId="357" xfId="0" applyNumberFormat="1" applyFont="1" applyBorder="1">
      <alignment vertical="center"/>
    </xf>
    <xf numFmtId="38" fontId="16" fillId="0" borderId="50" xfId="516" applyFont="1" applyFill="1" applyBorder="1" applyAlignment="1">
      <alignment vertical="center"/>
    </xf>
    <xf numFmtId="38" fontId="16" fillId="0" borderId="358" xfId="516" applyFont="1" applyBorder="1" applyAlignment="1">
      <alignment vertical="center"/>
    </xf>
    <xf numFmtId="38" fontId="16" fillId="0" borderId="195" xfId="516" applyFont="1" applyFill="1" applyBorder="1" applyAlignment="1">
      <alignment vertical="center"/>
    </xf>
    <xf numFmtId="181" fontId="16" fillId="0" borderId="351" xfId="0" applyNumberFormat="1" applyFont="1" applyBorder="1">
      <alignment vertical="center"/>
    </xf>
    <xf numFmtId="0" fontId="0" fillId="0" borderId="82" xfId="0" applyBorder="1">
      <alignment vertical="center"/>
    </xf>
    <xf numFmtId="181" fontId="179" fillId="0" borderId="82" xfId="0" applyNumberFormat="1" applyFont="1" applyBorder="1">
      <alignment vertical="center"/>
    </xf>
    <xf numFmtId="0" fontId="16" fillId="0" borderId="357" xfId="0" applyFont="1" applyBorder="1">
      <alignment vertical="center"/>
    </xf>
    <xf numFmtId="3" fontId="16" fillId="0" borderId="88" xfId="0" applyNumberFormat="1" applyFont="1" applyBorder="1">
      <alignment vertical="center"/>
    </xf>
    <xf numFmtId="3" fontId="16" fillId="0" borderId="89" xfId="0" applyNumberFormat="1" applyFont="1" applyBorder="1">
      <alignment vertical="center"/>
    </xf>
    <xf numFmtId="3" fontId="16" fillId="0" borderId="48" xfId="0" applyNumberFormat="1" applyFont="1" applyBorder="1">
      <alignment vertical="center"/>
    </xf>
    <xf numFmtId="3" fontId="16" fillId="0" borderId="90" xfId="0" applyNumberFormat="1" applyFont="1" applyBorder="1">
      <alignment vertical="center"/>
    </xf>
    <xf numFmtId="3" fontId="16" fillId="0" borderId="95" xfId="0" applyNumberFormat="1" applyFont="1" applyBorder="1">
      <alignment vertical="center"/>
    </xf>
    <xf numFmtId="3" fontId="16" fillId="0" borderId="358" xfId="0" applyNumberFormat="1" applyFont="1" applyBorder="1">
      <alignment vertical="center"/>
    </xf>
    <xf numFmtId="0" fontId="16" fillId="0" borderId="18" xfId="0" applyFont="1" applyBorder="1">
      <alignment vertical="center"/>
    </xf>
    <xf numFmtId="3" fontId="16" fillId="0" borderId="333" xfId="0" applyNumberFormat="1" applyFont="1" applyBorder="1">
      <alignment vertical="center"/>
    </xf>
    <xf numFmtId="3" fontId="16" fillId="0" borderId="332" xfId="0" applyNumberFormat="1" applyFont="1" applyBorder="1">
      <alignment vertical="center"/>
    </xf>
    <xf numFmtId="3" fontId="16" fillId="0" borderId="21" xfId="0" applyNumberFormat="1" applyFont="1" applyBorder="1">
      <alignment vertical="center"/>
    </xf>
    <xf numFmtId="3" fontId="16" fillId="0" borderId="91" xfId="0" applyNumberFormat="1" applyFont="1" applyBorder="1">
      <alignment vertical="center"/>
    </xf>
    <xf numFmtId="3" fontId="16" fillId="0" borderId="87" xfId="0" applyNumberFormat="1" applyFont="1" applyBorder="1">
      <alignment vertical="center"/>
    </xf>
    <xf numFmtId="3" fontId="16" fillId="0" borderId="76" xfId="0" applyNumberFormat="1" applyFont="1" applyBorder="1">
      <alignment vertical="center"/>
    </xf>
    <xf numFmtId="0" fontId="16" fillId="0" borderId="348" xfId="0" applyFont="1" applyBorder="1">
      <alignment vertical="center"/>
    </xf>
    <xf numFmtId="180" fontId="16" fillId="0" borderId="92" xfId="0" applyNumberFormat="1" applyFont="1" applyBorder="1">
      <alignment vertical="center"/>
    </xf>
    <xf numFmtId="180" fontId="16" fillId="0" borderId="93" xfId="0" applyNumberFormat="1" applyFont="1" applyBorder="1">
      <alignment vertical="center"/>
    </xf>
    <xf numFmtId="180" fontId="16" fillId="0" borderId="56" xfId="0" applyNumberFormat="1" applyFont="1" applyBorder="1">
      <alignment vertical="center"/>
    </xf>
    <xf numFmtId="180" fontId="16" fillId="0" borderId="94" xfId="0" applyNumberFormat="1" applyFont="1" applyBorder="1">
      <alignment vertical="center"/>
    </xf>
    <xf numFmtId="180" fontId="16" fillId="0" borderId="58" xfId="0" applyNumberFormat="1" applyFont="1" applyBorder="1">
      <alignment vertical="center"/>
    </xf>
    <xf numFmtId="180" fontId="16" fillId="0" borderId="180" xfId="0" applyNumberFormat="1" applyFont="1" applyBorder="1">
      <alignment vertical="center"/>
    </xf>
    <xf numFmtId="3" fontId="177" fillId="0" borderId="88" xfId="0" applyNumberFormat="1" applyFont="1" applyBorder="1">
      <alignment vertical="center"/>
    </xf>
    <xf numFmtId="0" fontId="177" fillId="0" borderId="89" xfId="0" applyFont="1" applyBorder="1">
      <alignment vertical="center"/>
    </xf>
    <xf numFmtId="0" fontId="177" fillId="0" borderId="48" xfId="0" applyFont="1" applyBorder="1">
      <alignment vertical="center"/>
    </xf>
    <xf numFmtId="0" fontId="177" fillId="0" borderId="90" xfId="0" applyFont="1" applyBorder="1">
      <alignment vertical="center"/>
    </xf>
    <xf numFmtId="3" fontId="16" fillId="0" borderId="50" xfId="0" applyNumberFormat="1" applyFont="1" applyBorder="1">
      <alignment vertical="center"/>
    </xf>
    <xf numFmtId="3" fontId="177" fillId="0" borderId="333" xfId="0" applyNumberFormat="1" applyFont="1" applyBorder="1">
      <alignment vertical="center"/>
    </xf>
    <xf numFmtId="0" fontId="177" fillId="0" borderId="332" xfId="0" applyFont="1" applyBorder="1">
      <alignment vertical="center"/>
    </xf>
    <xf numFmtId="0" fontId="177" fillId="0" borderId="21" xfId="0" applyFont="1" applyBorder="1">
      <alignment vertical="center"/>
    </xf>
    <xf numFmtId="0" fontId="177" fillId="0" borderId="91" xfId="0" applyFont="1" applyBorder="1">
      <alignment vertical="center"/>
    </xf>
    <xf numFmtId="3" fontId="16" fillId="0" borderId="111" xfId="0" applyNumberFormat="1" applyFont="1" applyBorder="1">
      <alignment vertical="center"/>
    </xf>
    <xf numFmtId="0" fontId="16" fillId="0" borderId="229" xfId="0" applyFont="1" applyBorder="1">
      <alignment vertical="center"/>
    </xf>
    <xf numFmtId="180" fontId="177" fillId="0" borderId="271" xfId="0" applyNumberFormat="1" applyFont="1" applyBorder="1">
      <alignment vertical="center"/>
    </xf>
    <xf numFmtId="0" fontId="177" fillId="0" borderId="151" xfId="0" applyFont="1" applyBorder="1">
      <alignment vertical="center"/>
    </xf>
    <xf numFmtId="0" fontId="177" fillId="0" borderId="255" xfId="0" applyFont="1" applyBorder="1">
      <alignment vertical="center"/>
    </xf>
    <xf numFmtId="0" fontId="177" fillId="0" borderId="182" xfId="0" applyFont="1" applyBorder="1">
      <alignment vertical="center"/>
    </xf>
    <xf numFmtId="180" fontId="16" fillId="0" borderId="151" xfId="0" applyNumberFormat="1" applyFont="1" applyBorder="1">
      <alignment vertical="center"/>
    </xf>
    <xf numFmtId="180" fontId="16" fillId="0" borderId="183" xfId="0" applyNumberFormat="1" applyFont="1" applyBorder="1">
      <alignment vertical="center"/>
    </xf>
    <xf numFmtId="180" fontId="16" fillId="0" borderId="153" xfId="0" applyNumberFormat="1" applyFont="1" applyBorder="1">
      <alignment vertical="center"/>
    </xf>
    <xf numFmtId="0" fontId="16" fillId="0" borderId="344" xfId="0" applyFont="1" applyBorder="1">
      <alignment vertical="center"/>
    </xf>
    <xf numFmtId="3" fontId="16" fillId="0" borderId="345" xfId="0" applyNumberFormat="1" applyFont="1" applyBorder="1">
      <alignment vertical="center"/>
    </xf>
    <xf numFmtId="3" fontId="16" fillId="0" borderId="334" xfId="0" applyNumberFormat="1" applyFont="1" applyBorder="1">
      <alignment vertical="center"/>
    </xf>
    <xf numFmtId="3" fontId="16" fillId="0" borderId="163" xfId="0" applyNumberFormat="1" applyFont="1" applyBorder="1">
      <alignment vertical="center"/>
    </xf>
    <xf numFmtId="3" fontId="16" fillId="0" borderId="162" xfId="0" applyNumberFormat="1" applyFont="1" applyBorder="1">
      <alignment vertical="center"/>
    </xf>
    <xf numFmtId="3" fontId="16" fillId="0" borderId="160" xfId="0" applyNumberFormat="1" applyFont="1" applyBorder="1">
      <alignment vertical="center"/>
    </xf>
    <xf numFmtId="3" fontId="16" fillId="0" borderId="161" xfId="0" applyNumberFormat="1" applyFont="1" applyBorder="1">
      <alignment vertical="center"/>
    </xf>
    <xf numFmtId="3" fontId="16" fillId="0" borderId="159" xfId="0" applyNumberFormat="1" applyFont="1" applyBorder="1">
      <alignment vertical="center"/>
    </xf>
    <xf numFmtId="38" fontId="16" fillId="0" borderId="161" xfId="516" applyFont="1" applyFill="1" applyBorder="1" applyAlignment="1">
      <alignment vertical="center"/>
    </xf>
    <xf numFmtId="38" fontId="16" fillId="0" borderId="159" xfId="516" applyFont="1" applyFill="1" applyBorder="1" applyAlignment="1">
      <alignment vertical="center"/>
    </xf>
    <xf numFmtId="38" fontId="16" fillId="0" borderId="76" xfId="516" applyFont="1" applyFill="1" applyBorder="1" applyAlignment="1">
      <alignment vertical="center"/>
    </xf>
    <xf numFmtId="0" fontId="16" fillId="0" borderId="363" xfId="0" applyFont="1" applyBorder="1">
      <alignment vertical="center"/>
    </xf>
    <xf numFmtId="38" fontId="16" fillId="0" borderId="133" xfId="516" applyFont="1" applyFill="1" applyBorder="1" applyAlignment="1">
      <alignment vertical="center"/>
    </xf>
    <xf numFmtId="180" fontId="16" fillId="0" borderId="272" xfId="1" applyNumberFormat="1" applyFont="1" applyBorder="1" applyAlignment="1">
      <alignment vertical="center"/>
    </xf>
    <xf numFmtId="180" fontId="16" fillId="0" borderId="273" xfId="1" applyNumberFormat="1" applyFont="1" applyBorder="1" applyAlignment="1">
      <alignment vertical="center"/>
    </xf>
    <xf numFmtId="180" fontId="16" fillId="0" borderId="274" xfId="1" applyNumberFormat="1" applyFont="1" applyBorder="1" applyAlignment="1">
      <alignment vertical="center"/>
    </xf>
    <xf numFmtId="180" fontId="16" fillId="0" borderId="273" xfId="1" applyNumberFormat="1" applyFont="1" applyFill="1" applyBorder="1" applyAlignment="1">
      <alignment vertical="center"/>
    </xf>
    <xf numFmtId="180" fontId="16" fillId="0" borderId="259" xfId="1" applyNumberFormat="1" applyFont="1" applyFill="1" applyBorder="1" applyAlignment="1">
      <alignment vertical="center"/>
    </xf>
    <xf numFmtId="180" fontId="16" fillId="0" borderId="272" xfId="1" applyNumberFormat="1" applyFont="1" applyFill="1" applyBorder="1" applyAlignment="1">
      <alignment vertical="center"/>
    </xf>
    <xf numFmtId="0" fontId="16" fillId="0" borderId="88" xfId="0" applyFont="1" applyBorder="1">
      <alignment vertical="center"/>
    </xf>
    <xf numFmtId="0" fontId="16" fillId="0" borderId="89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90" xfId="0" applyFont="1" applyBorder="1">
      <alignment vertical="center"/>
    </xf>
    <xf numFmtId="0" fontId="16" fillId="0" borderId="333" xfId="0" applyFont="1" applyBorder="1">
      <alignment vertical="center"/>
    </xf>
    <xf numFmtId="0" fontId="16" fillId="0" borderId="332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91" xfId="0" applyFont="1" applyBorder="1">
      <alignment vertical="center"/>
    </xf>
    <xf numFmtId="0" fontId="16" fillId="0" borderId="271" xfId="0" applyFont="1" applyBorder="1">
      <alignment vertical="center"/>
    </xf>
    <xf numFmtId="0" fontId="16" fillId="0" borderId="151" xfId="0" applyFont="1" applyBorder="1">
      <alignment vertical="center"/>
    </xf>
    <xf numFmtId="0" fontId="16" fillId="0" borderId="255" xfId="0" applyFont="1" applyBorder="1">
      <alignment vertical="center"/>
    </xf>
    <xf numFmtId="0" fontId="16" fillId="0" borderId="182" xfId="0" applyFont="1" applyBorder="1">
      <alignment vertical="center"/>
    </xf>
    <xf numFmtId="180" fontId="16" fillId="0" borderId="182" xfId="0" applyNumberFormat="1" applyFont="1" applyBorder="1">
      <alignment vertical="center"/>
    </xf>
    <xf numFmtId="180" fontId="16" fillId="0" borderId="255" xfId="0" applyNumberFormat="1" applyFont="1" applyBorder="1">
      <alignment vertical="center"/>
    </xf>
    <xf numFmtId="181" fontId="16" fillId="0" borderId="196" xfId="0" applyNumberFormat="1" applyFont="1" applyBorder="1">
      <alignment vertical="center"/>
    </xf>
    <xf numFmtId="38" fontId="16" fillId="2" borderId="364" xfId="516" applyFont="1" applyFill="1" applyBorder="1" applyAlignment="1">
      <alignment vertical="center"/>
    </xf>
    <xf numFmtId="38" fontId="16" fillId="2" borderId="336" xfId="516" applyFont="1" applyFill="1" applyBorder="1" applyAlignment="1">
      <alignment vertical="center"/>
    </xf>
    <xf numFmtId="38" fontId="16" fillId="2" borderId="298" xfId="516" applyFont="1" applyFill="1" applyBorder="1" applyAlignment="1">
      <alignment vertical="center"/>
    </xf>
    <xf numFmtId="38" fontId="16" fillId="0" borderId="299" xfId="516" applyFont="1" applyBorder="1" applyAlignment="1">
      <alignment vertical="center"/>
    </xf>
    <xf numFmtId="38" fontId="16" fillId="0" borderId="336" xfId="516" applyFont="1" applyBorder="1" applyAlignment="1">
      <alignment vertical="center"/>
    </xf>
    <xf numFmtId="38" fontId="16" fillId="0" borderId="298" xfId="516" applyFont="1" applyBorder="1" applyAlignment="1">
      <alignment vertical="center"/>
    </xf>
    <xf numFmtId="38" fontId="16" fillId="0" borderId="299" xfId="516" applyFont="1" applyFill="1" applyBorder="1" applyAlignment="1">
      <alignment vertical="center"/>
    </xf>
    <xf numFmtId="38" fontId="16" fillId="0" borderId="336" xfId="516" applyFont="1" applyFill="1" applyBorder="1" applyAlignment="1">
      <alignment vertical="center"/>
    </xf>
    <xf numFmtId="38" fontId="16" fillId="0" borderId="298" xfId="516" applyFont="1" applyFill="1" applyBorder="1" applyAlignment="1">
      <alignment vertical="center"/>
    </xf>
    <xf numFmtId="38" fontId="16" fillId="0" borderId="365" xfId="516" applyFont="1" applyFill="1" applyBorder="1" applyAlignment="1">
      <alignment vertical="center"/>
    </xf>
    <xf numFmtId="38" fontId="16" fillId="0" borderId="366" xfId="516" applyFont="1" applyBorder="1" applyAlignment="1">
      <alignment vertical="center"/>
    </xf>
    <xf numFmtId="38" fontId="16" fillId="0" borderId="367" xfId="516" applyFont="1" applyBorder="1" applyAlignment="1">
      <alignment vertical="center"/>
    </xf>
    <xf numFmtId="181" fontId="16" fillId="0" borderId="193" xfId="0" applyNumberFormat="1" applyFont="1" applyBorder="1">
      <alignment vertical="center"/>
    </xf>
    <xf numFmtId="38" fontId="16" fillId="2" borderId="192" xfId="516" applyFont="1" applyFill="1" applyBorder="1" applyAlignment="1">
      <alignment vertical="center"/>
    </xf>
    <xf numFmtId="38" fontId="16" fillId="2" borderId="191" xfId="516" applyFont="1" applyFill="1" applyBorder="1" applyAlignment="1">
      <alignment vertical="center"/>
    </xf>
    <xf numFmtId="38" fontId="16" fillId="2" borderId="328" xfId="516" applyFont="1" applyFill="1" applyBorder="1" applyAlignment="1">
      <alignment vertical="center"/>
    </xf>
    <xf numFmtId="38" fontId="16" fillId="0" borderId="325" xfId="516" applyFont="1" applyBorder="1" applyAlignment="1">
      <alignment vertical="center"/>
    </xf>
    <xf numFmtId="38" fontId="16" fillId="0" borderId="191" xfId="516" applyFont="1" applyBorder="1" applyAlignment="1">
      <alignment vertical="center"/>
    </xf>
    <xf numFmtId="38" fontId="16" fillId="0" borderId="328" xfId="516" applyFont="1" applyBorder="1" applyAlignment="1">
      <alignment vertical="center"/>
    </xf>
    <xf numFmtId="38" fontId="16" fillId="0" borderId="325" xfId="516" applyFont="1" applyFill="1" applyBorder="1" applyAlignment="1">
      <alignment vertical="center"/>
    </xf>
    <xf numFmtId="38" fontId="16" fillId="0" borderId="191" xfId="516" applyFont="1" applyFill="1" applyBorder="1" applyAlignment="1">
      <alignment vertical="center"/>
    </xf>
    <xf numFmtId="38" fontId="16" fillId="0" borderId="328" xfId="516" applyFont="1" applyFill="1" applyBorder="1" applyAlignment="1">
      <alignment vertical="center"/>
    </xf>
    <xf numFmtId="38" fontId="16" fillId="0" borderId="324" xfId="516" applyFont="1" applyFill="1" applyBorder="1" applyAlignment="1">
      <alignment vertical="center"/>
    </xf>
    <xf numFmtId="38" fontId="16" fillId="0" borderId="326" xfId="516" applyFont="1" applyBorder="1" applyAlignment="1">
      <alignment vertical="center"/>
    </xf>
    <xf numFmtId="38" fontId="16" fillId="0" borderId="275" xfId="516" applyFont="1" applyBorder="1" applyAlignment="1">
      <alignment vertical="center"/>
    </xf>
    <xf numFmtId="38" fontId="16" fillId="2" borderId="12" xfId="516" applyFont="1" applyFill="1" applyBorder="1" applyAlignment="1">
      <alignment vertical="center"/>
    </xf>
    <xf numFmtId="38" fontId="16" fillId="2" borderId="327" xfId="516" applyFont="1" applyFill="1" applyBorder="1" applyAlignment="1">
      <alignment vertical="center"/>
    </xf>
    <xf numFmtId="181" fontId="16" fillId="0" borderId="224" xfId="0" applyNumberFormat="1" applyFont="1" applyBorder="1">
      <alignment vertical="center"/>
    </xf>
    <xf numFmtId="38" fontId="16" fillId="2" borderId="206" xfId="516" applyFont="1" applyFill="1" applyBorder="1" applyAlignment="1">
      <alignment vertical="center"/>
    </xf>
    <xf numFmtId="38" fontId="16" fillId="2" borderId="204" xfId="516" applyFont="1" applyFill="1" applyBorder="1" applyAlignment="1">
      <alignment vertical="center"/>
    </xf>
    <xf numFmtId="38" fontId="16" fillId="2" borderId="308" xfId="516" applyFont="1" applyFill="1" applyBorder="1" applyAlignment="1">
      <alignment vertical="center"/>
    </xf>
    <xf numFmtId="38" fontId="16" fillId="0" borderId="309" xfId="516" applyFont="1" applyBorder="1" applyAlignment="1">
      <alignment vertical="center"/>
    </xf>
    <xf numFmtId="38" fontId="16" fillId="0" borderId="204" xfId="516" applyFont="1" applyBorder="1" applyAlignment="1">
      <alignment vertical="center"/>
    </xf>
    <xf numFmtId="38" fontId="16" fillId="0" borderId="307" xfId="516" applyFont="1" applyBorder="1" applyAlignment="1">
      <alignment vertical="center"/>
    </xf>
    <xf numFmtId="38" fontId="16" fillId="0" borderId="309" xfId="516" applyFont="1" applyFill="1" applyBorder="1" applyAlignment="1">
      <alignment vertical="center"/>
    </xf>
    <xf numFmtId="38" fontId="16" fillId="0" borderId="204" xfId="516" applyFont="1" applyFill="1" applyBorder="1" applyAlignment="1">
      <alignment vertical="center"/>
    </xf>
    <xf numFmtId="38" fontId="16" fillId="0" borderId="307" xfId="516" applyFont="1" applyFill="1" applyBorder="1" applyAlignment="1">
      <alignment vertical="center"/>
    </xf>
    <xf numFmtId="38" fontId="16" fillId="0" borderId="194" xfId="516" applyFont="1" applyFill="1" applyBorder="1" applyAlignment="1">
      <alignment vertical="center"/>
    </xf>
    <xf numFmtId="181" fontId="16" fillId="0" borderId="219" xfId="0" applyNumberFormat="1" applyFont="1" applyBorder="1">
      <alignment vertical="center"/>
    </xf>
    <xf numFmtId="38" fontId="16" fillId="2" borderId="207" xfId="516" applyFont="1" applyFill="1" applyBorder="1" applyAlignment="1">
      <alignment vertical="center"/>
    </xf>
    <xf numFmtId="38" fontId="16" fillId="2" borderId="205" xfId="516" applyFont="1" applyFill="1" applyBorder="1" applyAlignment="1">
      <alignment vertical="center"/>
    </xf>
    <xf numFmtId="38" fontId="16" fillId="2" borderId="208" xfId="516" applyFont="1" applyFill="1" applyBorder="1" applyAlignment="1">
      <alignment vertical="center"/>
    </xf>
    <xf numFmtId="38" fontId="16" fillId="0" borderId="265" xfId="516" applyFont="1" applyBorder="1" applyAlignment="1">
      <alignment vertical="center"/>
    </xf>
    <xf numFmtId="38" fontId="16" fillId="0" borderId="205" xfId="516" applyFont="1" applyBorder="1" applyAlignment="1">
      <alignment vertical="center"/>
    </xf>
    <xf numFmtId="38" fontId="16" fillId="0" borderId="247" xfId="516" applyFont="1" applyBorder="1" applyAlignment="1">
      <alignment vertical="center"/>
    </xf>
    <xf numFmtId="38" fontId="16" fillId="0" borderId="265" xfId="516" applyFont="1" applyFill="1" applyBorder="1" applyAlignment="1">
      <alignment vertical="center"/>
    </xf>
    <xf numFmtId="38" fontId="16" fillId="0" borderId="205" xfId="516" applyFont="1" applyFill="1" applyBorder="1" applyAlignment="1">
      <alignment vertical="center"/>
    </xf>
    <xf numFmtId="38" fontId="16" fillId="0" borderId="247" xfId="516" applyFont="1" applyFill="1" applyBorder="1" applyAlignment="1">
      <alignment vertical="center"/>
    </xf>
    <xf numFmtId="38" fontId="16" fillId="0" borderId="249" xfId="516" applyFont="1" applyFill="1" applyBorder="1" applyAlignment="1">
      <alignment vertical="center"/>
    </xf>
    <xf numFmtId="38" fontId="16" fillId="0" borderId="266" xfId="516" applyFont="1" applyBorder="1" applyAlignment="1">
      <alignment vertical="center"/>
    </xf>
    <xf numFmtId="38" fontId="16" fillId="0" borderId="276" xfId="516" applyFont="1" applyBorder="1" applyAlignment="1">
      <alignment vertical="center"/>
    </xf>
    <xf numFmtId="38" fontId="16" fillId="0" borderId="368" xfId="516" applyFont="1" applyBorder="1" applyAlignment="1">
      <alignment vertical="center"/>
    </xf>
    <xf numFmtId="38" fontId="16" fillId="0" borderId="369" xfId="516" applyFont="1" applyBorder="1" applyAlignment="1">
      <alignment vertical="center"/>
    </xf>
    <xf numFmtId="38" fontId="16" fillId="0" borderId="174" xfId="516" applyFont="1" applyBorder="1" applyAlignment="1">
      <alignment vertical="center"/>
    </xf>
    <xf numFmtId="38" fontId="16" fillId="0" borderId="94" xfId="516" applyFont="1" applyFill="1" applyBorder="1" applyAlignment="1">
      <alignment vertical="center"/>
    </xf>
    <xf numFmtId="38" fontId="16" fillId="0" borderId="93" xfId="516" applyFont="1" applyFill="1" applyBorder="1" applyAlignment="1">
      <alignment vertical="center"/>
    </xf>
    <xf numFmtId="38" fontId="16" fillId="0" borderId="56" xfId="516" applyFont="1" applyFill="1" applyBorder="1" applyAlignment="1">
      <alignment vertical="center"/>
    </xf>
    <xf numFmtId="38" fontId="16" fillId="0" borderId="58" xfId="516" applyFont="1" applyFill="1" applyBorder="1" applyAlignment="1">
      <alignment vertical="center"/>
    </xf>
    <xf numFmtId="38" fontId="16" fillId="0" borderId="181" xfId="516" applyFont="1" applyBorder="1" applyAlignment="1">
      <alignment vertical="center"/>
    </xf>
    <xf numFmtId="181" fontId="16" fillId="2" borderId="196" xfId="0" applyNumberFormat="1" applyFont="1" applyFill="1" applyBorder="1">
      <alignment vertical="center"/>
    </xf>
    <xf numFmtId="38" fontId="16" fillId="0" borderId="364" xfId="516" applyFont="1" applyBorder="1" applyAlignment="1">
      <alignment vertical="center"/>
    </xf>
    <xf numFmtId="181" fontId="16" fillId="2" borderId="193" xfId="0" applyNumberFormat="1" applyFont="1" applyFill="1" applyBorder="1">
      <alignment vertical="center"/>
    </xf>
    <xf numFmtId="38" fontId="16" fillId="0" borderId="192" xfId="516" applyFont="1" applyBorder="1" applyAlignment="1">
      <alignment vertical="center"/>
    </xf>
    <xf numFmtId="181" fontId="16" fillId="2" borderId="224" xfId="0" applyNumberFormat="1" applyFont="1" applyFill="1" applyBorder="1">
      <alignment vertical="center"/>
    </xf>
    <xf numFmtId="38" fontId="16" fillId="0" borderId="370" xfId="516" applyFont="1" applyBorder="1" applyAlignment="1">
      <alignment vertical="center"/>
    </xf>
    <xf numFmtId="181" fontId="16" fillId="2" borderId="219" xfId="0" applyNumberFormat="1" applyFont="1" applyFill="1" applyBorder="1">
      <alignment vertical="center"/>
    </xf>
    <xf numFmtId="38" fontId="16" fillId="0" borderId="277" xfId="516" applyFont="1" applyBorder="1" applyAlignment="1">
      <alignment vertical="center"/>
    </xf>
    <xf numFmtId="181" fontId="16" fillId="2" borderId="348" xfId="0" applyNumberFormat="1" applyFont="1" applyFill="1" applyBorder="1">
      <alignment vertical="center"/>
    </xf>
    <xf numFmtId="38" fontId="16" fillId="0" borderId="92" xfId="516" applyFont="1" applyBorder="1" applyAlignment="1">
      <alignment vertical="center"/>
    </xf>
    <xf numFmtId="181" fontId="16" fillId="2" borderId="303" xfId="0" applyNumberFormat="1" applyFont="1" applyFill="1" applyBorder="1">
      <alignment vertical="center"/>
    </xf>
    <xf numFmtId="38" fontId="16" fillId="0" borderId="310" xfId="516" applyFont="1" applyBorder="1" applyAlignment="1">
      <alignment vertical="center"/>
    </xf>
    <xf numFmtId="38" fontId="16" fillId="0" borderId="311" xfId="516" applyFont="1" applyBorder="1" applyAlignment="1">
      <alignment vertical="center"/>
    </xf>
    <xf numFmtId="38" fontId="16" fillId="0" borderId="286" xfId="516" applyFont="1" applyBorder="1" applyAlignment="1">
      <alignment vertical="center"/>
    </xf>
    <xf numFmtId="38" fontId="16" fillId="0" borderId="166" xfId="516" applyFont="1" applyBorder="1" applyAlignment="1">
      <alignment vertical="center"/>
    </xf>
    <xf numFmtId="38" fontId="16" fillId="0" borderId="166" xfId="516" applyFont="1" applyFill="1" applyBorder="1" applyAlignment="1">
      <alignment vertical="center"/>
    </xf>
    <xf numFmtId="38" fontId="16" fillId="0" borderId="311" xfId="516" applyFont="1" applyFill="1" applyBorder="1" applyAlignment="1">
      <alignment vertical="center"/>
    </xf>
    <xf numFmtId="38" fontId="16" fillId="0" borderId="286" xfId="516" applyFont="1" applyFill="1" applyBorder="1" applyAlignment="1">
      <alignment vertical="center"/>
    </xf>
    <xf numFmtId="38" fontId="16" fillId="0" borderId="285" xfId="516" applyFont="1" applyFill="1" applyBorder="1" applyAlignment="1">
      <alignment vertical="center"/>
    </xf>
    <xf numFmtId="38" fontId="16" fillId="0" borderId="318" xfId="516" applyFont="1" applyBorder="1" applyAlignment="1">
      <alignment vertical="center"/>
    </xf>
    <xf numFmtId="38" fontId="16" fillId="0" borderId="312" xfId="516" applyFont="1" applyBorder="1" applyAlignment="1">
      <alignment vertical="center"/>
    </xf>
    <xf numFmtId="181" fontId="16" fillId="0" borderId="303" xfId="0" applyNumberFormat="1" applyFont="1" applyBorder="1">
      <alignment vertical="center"/>
    </xf>
    <xf numFmtId="38" fontId="16" fillId="0" borderId="79" xfId="516" applyFont="1" applyBorder="1" applyAlignment="1">
      <alignment vertical="center"/>
    </xf>
    <xf numFmtId="181" fontId="16" fillId="0" borderId="229" xfId="0" applyNumberFormat="1" applyFont="1" applyBorder="1">
      <alignment vertical="center"/>
    </xf>
    <xf numFmtId="38" fontId="16" fillId="0" borderId="271" xfId="516" applyFont="1" applyBorder="1" applyAlignment="1">
      <alignment vertical="center"/>
    </xf>
    <xf numFmtId="38" fontId="16" fillId="0" borderId="156" xfId="516" applyFont="1" applyBorder="1" applyAlignment="1">
      <alignment vertical="center"/>
    </xf>
    <xf numFmtId="180" fontId="16" fillId="0" borderId="371" xfId="1" applyNumberFormat="1" applyFont="1" applyBorder="1" applyAlignment="1">
      <alignment vertical="center"/>
    </xf>
    <xf numFmtId="180" fontId="16" fillId="0" borderId="371" xfId="0" applyNumberFormat="1" applyFont="1" applyBorder="1">
      <alignment vertical="center"/>
    </xf>
    <xf numFmtId="180" fontId="16" fillId="0" borderId="371" xfId="1" applyNumberFormat="1" applyFont="1" applyFill="1" applyBorder="1" applyAlignment="1">
      <alignment vertical="center"/>
    </xf>
    <xf numFmtId="180" fontId="16" fillId="0" borderId="372" xfId="7" applyNumberFormat="1" applyFont="1" applyFill="1" applyBorder="1" applyAlignment="1" applyProtection="1">
      <alignment horizontal="right" vertical="center"/>
    </xf>
    <xf numFmtId="38" fontId="24" fillId="0" borderId="0" xfId="8" applyFont="1" applyFill="1" applyBorder="1" applyAlignment="1" applyProtection="1">
      <alignment vertical="center" wrapText="1"/>
    </xf>
    <xf numFmtId="38" fontId="13" fillId="0" borderId="0" xfId="8" applyFont="1" applyFill="1" applyBorder="1" applyAlignment="1" applyProtection="1">
      <alignment vertical="center"/>
    </xf>
    <xf numFmtId="38" fontId="24" fillId="0" borderId="0" xfId="8" applyFont="1" applyFill="1" applyBorder="1" applyAlignment="1" applyProtection="1">
      <alignment vertical="top" wrapText="1"/>
    </xf>
    <xf numFmtId="179" fontId="16" fillId="0" borderId="46" xfId="8" applyNumberFormat="1" applyFont="1" applyFill="1" applyBorder="1" applyAlignment="1" applyProtection="1">
      <alignment vertical="center"/>
      <protection locked="0"/>
    </xf>
    <xf numFmtId="179" fontId="16" fillId="0" borderId="47" xfId="8" applyNumberFormat="1" applyFont="1" applyFill="1" applyBorder="1" applyAlignment="1" applyProtection="1">
      <alignment vertical="center"/>
      <protection locked="0"/>
    </xf>
    <xf numFmtId="179" fontId="16" fillId="0" borderId="48" xfId="8" applyNumberFormat="1" applyFont="1" applyFill="1" applyBorder="1" applyAlignment="1" applyProtection="1">
      <alignment vertical="center"/>
    </xf>
    <xf numFmtId="179" fontId="16" fillId="0" borderId="49" xfId="8" applyNumberFormat="1" applyFont="1" applyFill="1" applyBorder="1" applyAlignment="1" applyProtection="1">
      <alignment vertical="center"/>
      <protection locked="0"/>
    </xf>
    <xf numFmtId="179" fontId="16" fillId="0" borderId="49" xfId="8" applyNumberFormat="1" applyFont="1" applyFill="1" applyBorder="1" applyAlignment="1" applyProtection="1">
      <alignment vertical="center"/>
    </xf>
    <xf numFmtId="179" fontId="16" fillId="0" borderId="5" xfId="8" applyNumberFormat="1" applyFont="1" applyFill="1" applyBorder="1" applyAlignment="1" applyProtection="1">
      <alignment vertical="center"/>
    </xf>
    <xf numFmtId="179" fontId="16" fillId="0" borderId="100" xfId="516" applyNumberFormat="1" applyFont="1" applyFill="1" applyBorder="1" applyAlignment="1" applyProtection="1">
      <alignment horizontal="right" vertical="center"/>
    </xf>
    <xf numFmtId="179" fontId="16" fillId="0" borderId="90" xfId="516" applyNumberFormat="1" applyFont="1" applyFill="1" applyBorder="1" applyAlignment="1" applyProtection="1">
      <alignment horizontal="right" vertical="center"/>
    </xf>
    <xf numFmtId="179" fontId="16" fillId="0" borderId="19" xfId="8" applyNumberFormat="1" applyFont="1" applyFill="1" applyBorder="1" applyAlignment="1" applyProtection="1">
      <alignment vertical="center"/>
      <protection locked="0"/>
    </xf>
    <xf numFmtId="179" fontId="16" fillId="0" borderId="20" xfId="8" applyNumberFormat="1" applyFont="1" applyFill="1" applyBorder="1" applyAlignment="1" applyProtection="1">
      <alignment vertical="center"/>
      <protection locked="0"/>
    </xf>
    <xf numFmtId="179" fontId="16" fillId="0" borderId="21" xfId="8" applyNumberFormat="1" applyFont="1" applyFill="1" applyBorder="1" applyAlignment="1" applyProtection="1">
      <alignment vertical="center"/>
    </xf>
    <xf numFmtId="179" fontId="16" fillId="0" borderId="22" xfId="8" applyNumberFormat="1" applyFont="1" applyFill="1" applyBorder="1" applyAlignment="1" applyProtection="1">
      <alignment vertical="center"/>
      <protection locked="0"/>
    </xf>
    <xf numFmtId="179" fontId="16" fillId="0" borderId="22" xfId="8" applyNumberFormat="1" applyFont="1" applyFill="1" applyBorder="1" applyAlignment="1" applyProtection="1">
      <alignment vertical="center"/>
    </xf>
    <xf numFmtId="179" fontId="16" fillId="0" borderId="106" xfId="516" applyNumberFormat="1" applyFont="1" applyFill="1" applyBorder="1" applyAlignment="1" applyProtection="1">
      <alignment horizontal="right" vertical="center"/>
    </xf>
    <xf numFmtId="179" fontId="16" fillId="0" borderId="91" xfId="516" applyNumberFormat="1" applyFont="1" applyFill="1" applyBorder="1" applyAlignment="1" applyProtection="1">
      <alignment horizontal="right" vertical="center"/>
    </xf>
    <xf numFmtId="179" fontId="16" fillId="0" borderId="55" xfId="8" applyNumberFormat="1" applyFont="1" applyFill="1" applyBorder="1" applyAlignment="1" applyProtection="1">
      <alignment vertical="center"/>
    </xf>
    <xf numFmtId="179" fontId="16" fillId="0" borderId="179" xfId="8" applyNumberFormat="1" applyFont="1" applyFill="1" applyBorder="1" applyAlignment="1" applyProtection="1">
      <alignment vertical="center"/>
    </xf>
    <xf numFmtId="179" fontId="16" fillId="0" borderId="56" xfId="8" applyNumberFormat="1" applyFont="1" applyFill="1" applyBorder="1" applyAlignment="1" applyProtection="1">
      <alignment vertical="center"/>
    </xf>
    <xf numFmtId="179" fontId="16" fillId="0" borderId="57" xfId="8" applyNumberFormat="1" applyFont="1" applyFill="1" applyBorder="1" applyAlignment="1" applyProtection="1">
      <alignment vertical="center"/>
    </xf>
    <xf numFmtId="179" fontId="16" fillId="0" borderId="108" xfId="516" applyNumberFormat="1" applyFont="1" applyFill="1" applyBorder="1" applyAlignment="1" applyProtection="1">
      <alignment horizontal="right" vertical="center"/>
    </xf>
    <xf numFmtId="179" fontId="16" fillId="0" borderId="94" xfId="516" applyNumberFormat="1" applyFont="1" applyFill="1" applyBorder="1" applyAlignment="1" applyProtection="1">
      <alignment horizontal="right" vertical="center"/>
    </xf>
    <xf numFmtId="179" fontId="16" fillId="0" borderId="65" xfId="8" applyNumberFormat="1" applyFont="1" applyFill="1" applyBorder="1" applyAlignment="1" applyProtection="1">
      <alignment vertical="center"/>
      <protection locked="0"/>
    </xf>
    <xf numFmtId="179" fontId="16" fillId="0" borderId="66" xfId="8" applyNumberFormat="1" applyFont="1" applyFill="1" applyBorder="1" applyAlignment="1" applyProtection="1">
      <alignment vertical="center"/>
      <protection locked="0"/>
    </xf>
    <xf numFmtId="179" fontId="16" fillId="0" borderId="67" xfId="8" applyNumberFormat="1" applyFont="1" applyFill="1" applyBorder="1" applyAlignment="1" applyProtection="1">
      <alignment vertical="center"/>
    </xf>
    <xf numFmtId="179" fontId="16" fillId="0" borderId="68" xfId="8" applyNumberFormat="1" applyFont="1" applyFill="1" applyBorder="1" applyAlignment="1" applyProtection="1">
      <alignment vertical="center"/>
      <protection locked="0"/>
    </xf>
    <xf numFmtId="179" fontId="16" fillId="0" borderId="68" xfId="8" applyNumberFormat="1" applyFont="1" applyFill="1" applyBorder="1" applyAlignment="1" applyProtection="1">
      <alignment vertical="center"/>
    </xf>
    <xf numFmtId="179" fontId="16" fillId="0" borderId="104" xfId="516" applyNumberFormat="1" applyFont="1" applyFill="1" applyBorder="1" applyAlignment="1" applyProtection="1">
      <alignment horizontal="right" vertical="center"/>
    </xf>
    <xf numFmtId="179" fontId="16" fillId="0" borderId="102" xfId="516" applyNumberFormat="1" applyFont="1" applyFill="1" applyBorder="1" applyAlignment="1" applyProtection="1">
      <alignment horizontal="right" vertical="center"/>
    </xf>
    <xf numFmtId="179" fontId="16" fillId="0" borderId="65" xfId="8" applyNumberFormat="1" applyFont="1" applyFill="1" applyBorder="1" applyAlignment="1" applyProtection="1">
      <alignment vertical="center" wrapText="1"/>
      <protection locked="0"/>
    </xf>
    <xf numFmtId="179" fontId="16" fillId="0" borderId="155" xfId="8" applyNumberFormat="1" applyFont="1" applyFill="1" applyBorder="1" applyAlignment="1" applyProtection="1">
      <alignment vertical="center"/>
    </xf>
    <xf numFmtId="179" fontId="16" fillId="0" borderId="154" xfId="8" applyNumberFormat="1" applyFont="1" applyFill="1" applyBorder="1" applyAlignment="1" applyProtection="1">
      <alignment vertical="center"/>
    </xf>
    <xf numFmtId="179" fontId="16" fillId="0" borderId="255" xfId="8" applyNumberFormat="1" applyFont="1" applyFill="1" applyBorder="1" applyAlignment="1" applyProtection="1">
      <alignment vertical="center"/>
    </xf>
    <xf numFmtId="179" fontId="16" fillId="0" borderId="256" xfId="8" applyNumberFormat="1" applyFont="1" applyFill="1" applyBorder="1" applyAlignment="1" applyProtection="1">
      <alignment vertical="center"/>
    </xf>
    <xf numFmtId="179" fontId="16" fillId="0" borderId="150" xfId="516" applyNumberFormat="1" applyFont="1" applyFill="1" applyBorder="1" applyAlignment="1" applyProtection="1">
      <alignment horizontal="right" vertical="center"/>
    </xf>
    <xf numFmtId="179" fontId="16" fillId="0" borderId="182" xfId="516" applyNumberFormat="1" applyFont="1" applyFill="1" applyBorder="1" applyAlignment="1" applyProtection="1">
      <alignment horizontal="right" vertical="center"/>
    </xf>
    <xf numFmtId="179" fontId="16" fillId="0" borderId="0" xfId="8" applyNumberFormat="1" applyFont="1" applyFill="1" applyBorder="1" applyAlignment="1" applyProtection="1"/>
    <xf numFmtId="179" fontId="16" fillId="0" borderId="0" xfId="516" applyNumberFormat="1" applyFont="1" applyFill="1" applyBorder="1" applyAlignment="1" applyProtection="1"/>
    <xf numFmtId="180" fontId="16" fillId="0" borderId="0" xfId="1" applyNumberFormat="1" applyFont="1" applyFill="1" applyBorder="1" applyAlignment="1" applyProtection="1"/>
    <xf numFmtId="211" fontId="16" fillId="0" borderId="0" xfId="11" applyNumberFormat="1" applyFont="1" applyFill="1">
      <alignment vertical="center"/>
    </xf>
    <xf numFmtId="211" fontId="16" fillId="0" borderId="0" xfId="11" applyNumberFormat="1" applyFont="1" applyFill="1" applyAlignment="1">
      <alignment horizontal="right" vertical="center"/>
    </xf>
    <xf numFmtId="0" fontId="16" fillId="0" borderId="0" xfId="10" applyFont="1" applyFill="1" applyAlignment="1">
      <alignment vertical="center"/>
    </xf>
    <xf numFmtId="0" fontId="16" fillId="0" borderId="0" xfId="10" applyFont="1" applyFill="1" applyAlignment="1">
      <alignment horizontal="right" vertical="center"/>
    </xf>
    <xf numFmtId="184" fontId="16" fillId="0" borderId="5" xfId="10" applyNumberFormat="1" applyFont="1" applyFill="1" applyBorder="1" applyAlignment="1">
      <alignment horizontal="center" vertical="center"/>
    </xf>
    <xf numFmtId="0" fontId="16" fillId="0" borderId="5" xfId="10" applyFont="1" applyFill="1" applyBorder="1" applyAlignment="1">
      <alignment vertical="center"/>
    </xf>
    <xf numFmtId="0" fontId="16" fillId="0" borderId="0" xfId="10" applyFont="1" applyFill="1" applyAlignment="1">
      <alignment horizontal="center" vertical="center"/>
    </xf>
    <xf numFmtId="184" fontId="16" fillId="0" borderId="7" xfId="10" applyNumberFormat="1" applyFont="1" applyFill="1" applyBorder="1" applyAlignment="1">
      <alignment horizontal="center" vertical="center"/>
    </xf>
    <xf numFmtId="184" fontId="16" fillId="0" borderId="81" xfId="10" applyNumberFormat="1" applyFont="1" applyFill="1" applyBorder="1" applyAlignment="1">
      <alignment horizontal="center" vertical="center"/>
    </xf>
    <xf numFmtId="184" fontId="16" fillId="0" borderId="292" xfId="10" applyNumberFormat="1" applyFont="1" applyFill="1" applyBorder="1" applyAlignment="1">
      <alignment horizontal="center" vertical="center" wrapText="1"/>
    </xf>
    <xf numFmtId="184" fontId="16" fillId="0" borderId="9" xfId="10" applyNumberFormat="1" applyFont="1" applyFill="1" applyBorder="1" applyAlignment="1">
      <alignment horizontal="center" vertical="center"/>
    </xf>
    <xf numFmtId="184" fontId="16" fillId="0" borderId="300" xfId="10" applyNumberFormat="1" applyFont="1" applyFill="1" applyBorder="1" applyAlignment="1">
      <alignment horizontal="center" vertical="center" wrapText="1"/>
    </xf>
    <xf numFmtId="184" fontId="16" fillId="0" borderId="292" xfId="10" applyNumberFormat="1" applyFont="1" applyFill="1" applyBorder="1" applyAlignment="1">
      <alignment horizontal="center" vertical="center"/>
    </xf>
    <xf numFmtId="38" fontId="16" fillId="0" borderId="292" xfId="516" applyFont="1" applyFill="1" applyBorder="1" applyAlignment="1" applyProtection="1">
      <alignment horizontal="center" vertical="center"/>
    </xf>
    <xf numFmtId="184" fontId="16" fillId="0" borderId="127" xfId="10" applyNumberFormat="1" applyFont="1" applyFill="1" applyBorder="1" applyAlignment="1">
      <alignment horizontal="center" vertical="center"/>
    </xf>
    <xf numFmtId="0" fontId="16" fillId="0" borderId="5" xfId="10" applyFont="1" applyFill="1" applyBorder="1" applyAlignment="1">
      <alignment horizontal="center" vertical="center"/>
    </xf>
    <xf numFmtId="0" fontId="16" fillId="0" borderId="49" xfId="10" applyFont="1" applyFill="1" applyBorder="1" applyAlignment="1">
      <alignment vertical="center"/>
    </xf>
    <xf numFmtId="0" fontId="16" fillId="0" borderId="22" xfId="10" applyFont="1" applyFill="1" applyBorder="1" applyAlignment="1">
      <alignment vertical="center"/>
    </xf>
    <xf numFmtId="0" fontId="16" fillId="0" borderId="372" xfId="10" applyFont="1" applyFill="1" applyBorder="1" applyAlignment="1">
      <alignment vertical="center"/>
    </xf>
    <xf numFmtId="180" fontId="16" fillId="0" borderId="195" xfId="7" applyNumberFormat="1" applyFont="1" applyFill="1" applyBorder="1" applyAlignment="1">
      <alignment horizontal="right" vertical="center"/>
    </xf>
    <xf numFmtId="180" fontId="16" fillId="0" borderId="321" xfId="7" applyNumberFormat="1" applyFont="1" applyFill="1" applyBorder="1" applyAlignment="1">
      <alignment horizontal="right" vertical="center"/>
    </xf>
    <xf numFmtId="0" fontId="16" fillId="0" borderId="68" xfId="10" applyFont="1" applyFill="1" applyBorder="1" applyAlignment="1">
      <alignment vertical="center"/>
    </xf>
    <xf numFmtId="0" fontId="16" fillId="0" borderId="13" xfId="10" applyFont="1" applyFill="1" applyBorder="1" applyAlignment="1">
      <alignment vertical="center"/>
    </xf>
    <xf numFmtId="0" fontId="32" fillId="0" borderId="0" xfId="10" applyFont="1" applyFill="1" applyAlignment="1">
      <alignment vertical="center"/>
    </xf>
    <xf numFmtId="0" fontId="26" fillId="0" borderId="0" xfId="10" applyFont="1" applyFill="1" applyAlignment="1">
      <alignment vertical="center"/>
    </xf>
    <xf numFmtId="0" fontId="0" fillId="0" borderId="0" xfId="0" applyFill="1">
      <alignment vertical="center"/>
    </xf>
    <xf numFmtId="38" fontId="16" fillId="0" borderId="7" xfId="8" applyFont="1" applyFill="1" applyBorder="1" applyAlignment="1" applyProtection="1">
      <alignment horizontal="center" vertical="center"/>
    </xf>
    <xf numFmtId="38" fontId="16" fillId="0" borderId="8" xfId="8" applyFont="1" applyFill="1" applyBorder="1" applyAlignment="1" applyProtection="1">
      <alignment horizontal="center" vertical="center"/>
    </xf>
    <xf numFmtId="38" fontId="16" fillId="0" borderId="9" xfId="8" applyFont="1" applyFill="1" applyBorder="1" applyAlignment="1" applyProtection="1">
      <alignment horizontal="center" vertical="center"/>
    </xf>
    <xf numFmtId="38" fontId="16" fillId="0" borderId="292" xfId="8" applyFont="1" applyFill="1" applyBorder="1" applyAlignment="1" applyProtection="1">
      <alignment horizontal="center" vertical="center" wrapText="1"/>
    </xf>
    <xf numFmtId="0" fontId="16" fillId="0" borderId="0" xfId="10" applyFont="1" applyFill="1"/>
    <xf numFmtId="0" fontId="16" fillId="0" borderId="5" xfId="10" applyFont="1" applyFill="1" applyBorder="1"/>
    <xf numFmtId="179" fontId="16" fillId="0" borderId="0" xfId="11" applyNumberFormat="1" applyFont="1" applyFill="1">
      <alignment vertical="center"/>
    </xf>
    <xf numFmtId="179" fontId="16" fillId="0" borderId="190" xfId="516" applyNumberFormat="1" applyFont="1" applyFill="1" applyBorder="1">
      <alignment vertical="center"/>
    </xf>
    <xf numFmtId="179" fontId="16" fillId="0" borderId="252" xfId="516" applyNumberFormat="1" applyFont="1" applyFill="1" applyBorder="1">
      <alignment vertical="center"/>
    </xf>
    <xf numFmtId="179" fontId="16" fillId="0" borderId="295" xfId="516" applyNumberFormat="1" applyFont="1" applyFill="1" applyBorder="1">
      <alignment vertical="center"/>
    </xf>
    <xf numFmtId="179" fontId="16" fillId="0" borderId="24" xfId="516" applyNumberFormat="1" applyFont="1" applyFill="1" applyBorder="1">
      <alignment vertical="center"/>
    </xf>
    <xf numFmtId="179" fontId="16" fillId="0" borderId="264" xfId="516" applyNumberFormat="1" applyFont="1" applyFill="1" applyBorder="1">
      <alignment vertical="center"/>
    </xf>
    <xf numFmtId="179" fontId="16" fillId="0" borderId="260" xfId="516" applyNumberFormat="1" applyFont="1" applyFill="1" applyBorder="1">
      <alignment vertical="center"/>
    </xf>
    <xf numFmtId="179" fontId="16" fillId="0" borderId="279" xfId="516" applyNumberFormat="1" applyFont="1" applyFill="1" applyBorder="1">
      <alignment vertical="center"/>
    </xf>
    <xf numFmtId="179" fontId="16" fillId="0" borderId="125" xfId="516" applyNumberFormat="1" applyFont="1" applyFill="1" applyBorder="1">
      <alignment vertical="center"/>
    </xf>
    <xf numFmtId="179" fontId="16" fillId="0" borderId="68" xfId="516" applyNumberFormat="1" applyFont="1" applyFill="1" applyBorder="1">
      <alignment vertical="center"/>
    </xf>
    <xf numFmtId="179" fontId="16" fillId="0" borderId="101" xfId="516" applyNumberFormat="1" applyFont="1" applyFill="1" applyBorder="1">
      <alignment vertical="center"/>
    </xf>
    <xf numFmtId="179" fontId="16" fillId="0" borderId="165" xfId="516" applyNumberFormat="1" applyFont="1" applyFill="1" applyBorder="1">
      <alignment vertical="center"/>
    </xf>
    <xf numFmtId="179" fontId="16" fillId="0" borderId="126" xfId="516" applyNumberFormat="1" applyFont="1" applyFill="1" applyBorder="1">
      <alignment vertical="center"/>
    </xf>
    <xf numFmtId="179" fontId="16" fillId="0" borderId="22" xfId="516" applyNumberFormat="1" applyFont="1" applyFill="1" applyBorder="1">
      <alignment vertical="center"/>
    </xf>
    <xf numFmtId="179" fontId="16" fillId="0" borderId="87" xfId="516" applyNumberFormat="1" applyFont="1" applyFill="1" applyBorder="1">
      <alignment vertical="center"/>
    </xf>
    <xf numFmtId="179" fontId="16" fillId="0" borderId="261" xfId="516" applyNumberFormat="1" applyFont="1" applyFill="1" applyBorder="1">
      <alignment vertical="center"/>
    </xf>
    <xf numFmtId="179" fontId="16" fillId="0" borderId="323" xfId="516" applyNumberFormat="1" applyFont="1" applyFill="1" applyBorder="1">
      <alignment vertical="center"/>
    </xf>
    <xf numFmtId="179" fontId="16" fillId="0" borderId="278" xfId="516" applyNumberFormat="1" applyFont="1" applyFill="1" applyBorder="1">
      <alignment vertical="center"/>
    </xf>
    <xf numFmtId="179" fontId="16" fillId="0" borderId="251" xfId="516" applyNumberFormat="1" applyFont="1" applyFill="1" applyBorder="1">
      <alignment vertical="center"/>
    </xf>
    <xf numFmtId="179" fontId="16" fillId="0" borderId="268" xfId="516" applyNumberFormat="1" applyFont="1" applyFill="1" applyBorder="1">
      <alignment vertical="center"/>
    </xf>
    <xf numFmtId="179" fontId="16" fillId="0" borderId="270" xfId="516" applyNumberFormat="1" applyFont="1" applyFill="1" applyBorder="1">
      <alignment vertical="center"/>
    </xf>
    <xf numFmtId="179" fontId="16" fillId="0" borderId="267" xfId="516" applyNumberFormat="1" applyFont="1" applyFill="1" applyBorder="1">
      <alignment vertical="center"/>
    </xf>
    <xf numFmtId="179" fontId="16" fillId="0" borderId="74" xfId="516" applyNumberFormat="1" applyFont="1" applyFill="1" applyBorder="1">
      <alignment vertical="center"/>
    </xf>
    <xf numFmtId="179" fontId="16" fillId="0" borderId="75" xfId="516" applyNumberFormat="1" applyFont="1" applyFill="1" applyBorder="1">
      <alignment vertical="center"/>
    </xf>
    <xf numFmtId="211" fontId="0" fillId="0" borderId="0" xfId="0" applyNumberFormat="1" applyFont="1" applyFill="1">
      <alignment vertical="center"/>
    </xf>
    <xf numFmtId="179" fontId="16" fillId="0" borderId="269" xfId="516" applyNumberFormat="1" applyFont="1" applyFill="1" applyBorder="1">
      <alignment vertical="center"/>
    </xf>
    <xf numFmtId="179" fontId="16" fillId="0" borderId="322" xfId="516" applyNumberFormat="1" applyFont="1" applyFill="1" applyBorder="1">
      <alignment vertical="center"/>
    </xf>
    <xf numFmtId="211" fontId="16" fillId="0" borderId="0" xfId="11" applyNumberFormat="1" applyFont="1" applyFill="1" applyAlignment="1">
      <alignment horizontal="left" vertical="center"/>
    </xf>
    <xf numFmtId="211" fontId="16" fillId="0" borderId="233" xfId="11" applyNumberFormat="1" applyFont="1" applyFill="1" applyBorder="1" applyAlignment="1">
      <alignment horizontal="left" vertical="center" wrapText="1"/>
    </xf>
    <xf numFmtId="211" fontId="16" fillId="0" borderId="331" xfId="11" applyNumberFormat="1" applyFont="1" applyFill="1" applyBorder="1" applyAlignment="1">
      <alignment horizontal="left" vertical="center" wrapText="1"/>
    </xf>
    <xf numFmtId="211" fontId="16" fillId="0" borderId="330" xfId="11" applyNumberFormat="1" applyFont="1" applyFill="1" applyBorder="1" applyAlignment="1">
      <alignment horizontal="left" vertical="center" wrapText="1"/>
    </xf>
    <xf numFmtId="211" fontId="16" fillId="0" borderId="234" xfId="516" applyNumberFormat="1" applyFont="1" applyFill="1" applyBorder="1" applyAlignment="1">
      <alignment horizontal="left" vertical="center"/>
    </xf>
    <xf numFmtId="211" fontId="16" fillId="0" borderId="234" xfId="11" applyNumberFormat="1" applyFont="1" applyFill="1" applyBorder="1" applyAlignment="1">
      <alignment horizontal="left" vertical="center"/>
    </xf>
    <xf numFmtId="211" fontId="16" fillId="0" borderId="258" xfId="11" applyNumberFormat="1" applyFont="1" applyFill="1" applyBorder="1" applyAlignment="1">
      <alignment horizontal="left" vertical="center"/>
    </xf>
    <xf numFmtId="211" fontId="16" fillId="0" borderId="170" xfId="11" applyNumberFormat="1" applyFont="1" applyFill="1" applyBorder="1" applyAlignment="1">
      <alignment horizontal="left" vertical="center"/>
    </xf>
    <xf numFmtId="211" fontId="16" fillId="0" borderId="125" xfId="11" applyNumberFormat="1" applyFont="1" applyFill="1" applyBorder="1" applyAlignment="1">
      <alignment horizontal="left" vertical="center" wrapText="1"/>
    </xf>
    <xf numFmtId="211" fontId="16" fillId="0" borderId="126" xfId="11" applyNumberFormat="1" applyFont="1" applyFill="1" applyBorder="1" applyAlignment="1">
      <alignment horizontal="left" vertical="center" wrapText="1"/>
    </xf>
    <xf numFmtId="211" fontId="16" fillId="0" borderId="125" xfId="516" applyNumberFormat="1" applyFont="1" applyFill="1" applyBorder="1" applyAlignment="1">
      <alignment horizontal="left" vertical="center"/>
    </xf>
    <xf numFmtId="211" fontId="16" fillId="0" borderId="125" xfId="11" applyNumberFormat="1" applyFont="1" applyFill="1" applyBorder="1" applyAlignment="1">
      <alignment horizontal="left" vertical="center"/>
    </xf>
    <xf numFmtId="211" fontId="16" fillId="0" borderId="126" xfId="11" applyNumberFormat="1" applyFont="1" applyFill="1" applyBorder="1" applyAlignment="1">
      <alignment horizontal="left" vertical="center"/>
    </xf>
    <xf numFmtId="211" fontId="16" fillId="0" borderId="178" xfId="11" applyNumberFormat="1" applyFont="1" applyFill="1" applyBorder="1" applyAlignment="1">
      <alignment horizontal="left" vertical="center" wrapText="1"/>
    </xf>
    <xf numFmtId="211" fontId="16" fillId="0" borderId="124" xfId="11" applyNumberFormat="1" applyFont="1" applyFill="1" applyBorder="1" applyAlignment="1">
      <alignment horizontal="left" vertical="center" wrapText="1"/>
    </xf>
    <xf numFmtId="211" fontId="16" fillId="0" borderId="149" xfId="11" applyNumberFormat="1" applyFont="1" applyFill="1" applyBorder="1" applyAlignment="1">
      <alignment horizontal="left" vertical="center" wrapText="1"/>
    </xf>
    <xf numFmtId="211" fontId="16" fillId="0" borderId="313" xfId="516" applyNumberFormat="1" applyFont="1" applyFill="1" applyBorder="1" applyAlignment="1">
      <alignment horizontal="left" vertical="center"/>
    </xf>
    <xf numFmtId="211" fontId="16" fillId="0" borderId="124" xfId="11" applyNumberFormat="1" applyFont="1" applyFill="1" applyBorder="1" applyAlignment="1">
      <alignment horizontal="left" vertical="center"/>
    </xf>
    <xf numFmtId="211" fontId="16" fillId="0" borderId="149" xfId="11" applyNumberFormat="1" applyFont="1" applyFill="1" applyBorder="1" applyAlignment="1">
      <alignment horizontal="left" vertical="center"/>
    </xf>
    <xf numFmtId="211" fontId="16" fillId="0" borderId="84" xfId="11" applyNumberFormat="1" applyFont="1" applyFill="1" applyBorder="1" applyAlignment="1">
      <alignment horizontal="left" vertical="center"/>
    </xf>
    <xf numFmtId="211" fontId="16" fillId="0" borderId="66" xfId="11" applyNumberFormat="1" applyFont="1" applyFill="1" applyBorder="1" applyAlignment="1">
      <alignment horizontal="left" vertical="center" wrapText="1"/>
    </xf>
    <xf numFmtId="211" fontId="16" fillId="0" borderId="20" xfId="11" applyNumberFormat="1" applyFont="1" applyFill="1" applyBorder="1" applyAlignment="1">
      <alignment horizontal="left" vertical="center" wrapText="1"/>
    </xf>
    <xf numFmtId="211" fontId="16" fillId="0" borderId="66" xfId="516" applyNumberFormat="1" applyFont="1" applyFill="1" applyBorder="1" applyAlignment="1">
      <alignment horizontal="left" vertical="center"/>
    </xf>
    <xf numFmtId="211" fontId="16" fillId="0" borderId="66" xfId="11" applyNumberFormat="1" applyFont="1" applyFill="1" applyBorder="1" applyAlignment="1">
      <alignment horizontal="left" vertical="center"/>
    </xf>
    <xf numFmtId="211" fontId="16" fillId="0" borderId="20" xfId="11" applyNumberFormat="1" applyFont="1" applyFill="1" applyBorder="1" applyAlignment="1">
      <alignment horizontal="left" vertical="center"/>
    </xf>
    <xf numFmtId="179" fontId="16" fillId="0" borderId="198" xfId="8" applyNumberFormat="1" applyFont="1" applyFill="1" applyBorder="1" applyAlignment="1" applyProtection="1">
      <alignment vertical="center"/>
    </xf>
    <xf numFmtId="179" fontId="16" fillId="0" borderId="199" xfId="8" applyNumberFormat="1" applyFont="1" applyFill="1" applyBorder="1" applyAlignment="1" applyProtection="1">
      <alignment vertical="center"/>
    </xf>
    <xf numFmtId="179" fontId="16" fillId="0" borderId="200" xfId="8" applyNumberFormat="1" applyFont="1" applyFill="1" applyBorder="1" applyAlignment="1" applyProtection="1">
      <alignment vertical="center"/>
    </xf>
    <xf numFmtId="179" fontId="16" fillId="0" borderId="177" xfId="8" applyNumberFormat="1" applyFont="1" applyFill="1" applyBorder="1" applyAlignment="1" applyProtection="1">
      <alignment vertical="center"/>
    </xf>
    <xf numFmtId="179" fontId="16" fillId="0" borderId="173" xfId="8" applyNumberFormat="1" applyFont="1" applyFill="1" applyBorder="1" applyAlignment="1" applyProtection="1">
      <alignment vertical="center"/>
    </xf>
    <xf numFmtId="179" fontId="16" fillId="0" borderId="203" xfId="8" applyNumberFormat="1" applyFont="1" applyFill="1" applyBorder="1" applyAlignment="1" applyProtection="1">
      <alignment vertical="center"/>
    </xf>
    <xf numFmtId="179" fontId="16" fillId="0" borderId="202" xfId="8" applyNumberFormat="1" applyFont="1" applyFill="1" applyBorder="1" applyAlignment="1" applyProtection="1">
      <alignment vertical="center"/>
    </xf>
    <xf numFmtId="179" fontId="16" fillId="0" borderId="131" xfId="8" applyNumberFormat="1" applyFont="1" applyFill="1" applyBorder="1" applyAlignment="1" applyProtection="1">
      <alignment vertical="center"/>
    </xf>
    <xf numFmtId="179" fontId="16" fillId="0" borderId="201" xfId="516" applyNumberFormat="1" applyFont="1" applyFill="1" applyBorder="1" applyAlignment="1" applyProtection="1">
      <alignment horizontal="right" vertical="center"/>
    </xf>
    <xf numFmtId="179" fontId="16" fillId="0" borderId="202" xfId="516" applyNumberFormat="1" applyFont="1" applyFill="1" applyBorder="1" applyAlignment="1" applyProtection="1">
      <alignment horizontal="right" vertical="center"/>
    </xf>
    <xf numFmtId="38" fontId="24" fillId="0" borderId="0" xfId="8" applyFont="1" applyFill="1" applyBorder="1" applyAlignment="1" applyProtection="1">
      <alignment vertical="top"/>
    </xf>
    <xf numFmtId="183" fontId="16" fillId="0" borderId="155" xfId="516" applyNumberFormat="1" applyFont="1" applyFill="1" applyBorder="1" applyAlignment="1" applyProtection="1">
      <alignment vertical="center"/>
    </xf>
    <xf numFmtId="183" fontId="16" fillId="0" borderId="154" xfId="516" applyNumberFormat="1" applyFont="1" applyFill="1" applyBorder="1" applyAlignment="1" applyProtection="1">
      <alignment vertical="center"/>
    </xf>
    <xf numFmtId="183" fontId="16" fillId="0" borderId="183" xfId="516" applyNumberFormat="1" applyFont="1" applyFill="1" applyBorder="1" applyAlignment="1" applyProtection="1">
      <alignment vertical="center"/>
    </xf>
    <xf numFmtId="183" fontId="16" fillId="0" borderId="256" xfId="516" applyNumberFormat="1" applyFont="1" applyFill="1" applyBorder="1" applyAlignment="1" applyProtection="1">
      <alignment vertical="center"/>
    </xf>
    <xf numFmtId="180" fontId="16" fillId="0" borderId="150" xfId="7" applyNumberFormat="1" applyFont="1" applyFill="1" applyBorder="1" applyAlignment="1" applyProtection="1">
      <alignment horizontal="right" vertical="center"/>
    </xf>
    <xf numFmtId="180" fontId="16" fillId="0" borderId="183" xfId="7" applyNumberFormat="1" applyFont="1" applyFill="1" applyBorder="1" applyAlignment="1" applyProtection="1">
      <alignment horizontal="right" vertical="center"/>
    </xf>
    <xf numFmtId="180" fontId="16" fillId="0" borderId="256" xfId="7" applyNumberFormat="1" applyFont="1" applyFill="1" applyBorder="1" applyAlignment="1" applyProtection="1">
      <alignment horizontal="right" vertical="center"/>
    </xf>
    <xf numFmtId="184" fontId="16" fillId="0" borderId="374" xfId="10" applyNumberFormat="1" applyFont="1" applyFill="1" applyBorder="1" applyAlignment="1">
      <alignment horizontal="center" vertical="center" wrapText="1"/>
    </xf>
    <xf numFmtId="179" fontId="16" fillId="0" borderId="30" xfId="11" applyNumberFormat="1" applyFont="1" applyFill="1" applyBorder="1" applyAlignment="1">
      <alignment horizontal="center" vertical="center"/>
    </xf>
    <xf numFmtId="179" fontId="16" fillId="0" borderId="121" xfId="11" applyNumberFormat="1" applyFont="1" applyFill="1" applyBorder="1" applyAlignment="1">
      <alignment horizontal="center" vertical="center"/>
    </xf>
    <xf numFmtId="179" fontId="16" fillId="0" borderId="17" xfId="11" applyNumberFormat="1" applyFont="1" applyFill="1" applyBorder="1" applyAlignment="1">
      <alignment horizontal="center" vertical="center"/>
    </xf>
    <xf numFmtId="179" fontId="16" fillId="0" borderId="376" xfId="11" applyNumberFormat="1" applyFont="1" applyFill="1" applyBorder="1" applyAlignment="1">
      <alignment horizontal="center" vertical="center"/>
    </xf>
    <xf numFmtId="179" fontId="16" fillId="0" borderId="109" xfId="11" applyNumberFormat="1" applyFont="1" applyFill="1" applyBorder="1" applyAlignment="1">
      <alignment horizontal="center" vertical="center"/>
    </xf>
    <xf numFmtId="179" fontId="13" fillId="0" borderId="0" xfId="2" applyNumberFormat="1" applyFont="1" applyFill="1" applyAlignment="1">
      <alignment vertical="center"/>
    </xf>
    <xf numFmtId="211" fontId="16" fillId="0" borderId="0" xfId="11" applyNumberFormat="1" applyFont="1" applyFill="1" applyAlignment="1">
      <alignment vertical="center"/>
    </xf>
    <xf numFmtId="211" fontId="13" fillId="0" borderId="0" xfId="11" applyNumberFormat="1" applyFont="1" applyFill="1" applyAlignment="1">
      <alignment vertical="center"/>
    </xf>
    <xf numFmtId="0" fontId="13" fillId="0" borderId="0" xfId="10" applyFont="1" applyFill="1" applyAlignment="1">
      <alignment vertical="center"/>
    </xf>
    <xf numFmtId="180" fontId="16" fillId="0" borderId="48" xfId="1" applyNumberFormat="1" applyFont="1" applyFill="1" applyBorder="1" applyAlignment="1" applyProtection="1">
      <alignment horizontal="right" vertical="center"/>
    </xf>
    <xf numFmtId="180" fontId="16" fillId="0" borderId="21" xfId="1" applyNumberFormat="1" applyFont="1" applyFill="1" applyBorder="1" applyAlignment="1" applyProtection="1">
      <alignment horizontal="right" vertical="center"/>
    </xf>
    <xf numFmtId="180" fontId="16" fillId="0" borderId="56" xfId="1" applyNumberFormat="1" applyFont="1" applyFill="1" applyBorder="1" applyAlignment="1" applyProtection="1">
      <alignment horizontal="right" vertical="center"/>
    </xf>
    <xf numFmtId="180" fontId="16" fillId="0" borderId="67" xfId="1" applyNumberFormat="1" applyFont="1" applyFill="1" applyBorder="1" applyAlignment="1" applyProtection="1">
      <alignment horizontal="right" vertical="center"/>
    </xf>
    <xf numFmtId="180" fontId="16" fillId="0" borderId="67" xfId="1" applyNumberFormat="1" applyFont="1" applyFill="1" applyBorder="1" applyAlignment="1" applyProtection="1">
      <alignment horizontal="right" vertical="center" shrinkToFit="1"/>
    </xf>
    <xf numFmtId="180" fontId="16" fillId="0" borderId="255" xfId="1" applyNumberFormat="1" applyFont="1" applyFill="1" applyBorder="1" applyAlignment="1" applyProtection="1">
      <alignment horizontal="right" vertical="center"/>
    </xf>
    <xf numFmtId="180" fontId="16" fillId="0" borderId="200" xfId="1" applyNumberFormat="1" applyFont="1" applyFill="1" applyBorder="1" applyAlignment="1" applyProtection="1">
      <alignment horizontal="right" vertical="center"/>
    </xf>
    <xf numFmtId="38" fontId="16" fillId="0" borderId="0" xfId="8" applyFont="1" applyFill="1" applyBorder="1" applyAlignment="1" applyProtection="1">
      <alignment vertical="top" wrapText="1"/>
    </xf>
    <xf numFmtId="38" fontId="16" fillId="0" borderId="0" xfId="8" applyFont="1" applyFill="1" applyBorder="1" applyAlignment="1" applyProtection="1">
      <alignment vertical="center" wrapText="1"/>
    </xf>
    <xf numFmtId="0" fontId="19" fillId="2" borderId="0" xfId="526" applyFont="1" applyFill="1"/>
    <xf numFmtId="179" fontId="13" fillId="2" borderId="0" xfId="526" applyNumberFormat="1" applyFont="1" applyFill="1" applyAlignment="1">
      <alignment vertical="center"/>
    </xf>
    <xf numFmtId="179" fontId="23" fillId="2" borderId="0" xfId="526" applyNumberFormat="1" applyFont="1" applyFill="1" applyAlignment="1">
      <alignment vertical="center"/>
    </xf>
    <xf numFmtId="0" fontId="16" fillId="2" borderId="0" xfId="526" applyFont="1" applyFill="1" applyAlignment="1">
      <alignment vertical="center"/>
    </xf>
    <xf numFmtId="184" fontId="16" fillId="2" borderId="0" xfId="526" applyNumberFormat="1" applyFont="1" applyFill="1" applyAlignment="1">
      <alignment vertical="center"/>
    </xf>
    <xf numFmtId="10" fontId="16" fillId="2" borderId="0" xfId="527" applyNumberFormat="1" applyFont="1" applyFill="1" applyAlignment="1">
      <alignment vertical="center"/>
    </xf>
    <xf numFmtId="0" fontId="19" fillId="0" borderId="0" xfId="526" applyFont="1"/>
    <xf numFmtId="0" fontId="19" fillId="2" borderId="0" xfId="526" applyFont="1" applyFill="1" applyAlignment="1">
      <alignment vertical="center"/>
    </xf>
    <xf numFmtId="179" fontId="16" fillId="2" borderId="0" xfId="526" applyNumberFormat="1" applyFont="1" applyFill="1" applyAlignment="1">
      <alignment horizontal="center" vertical="center"/>
    </xf>
    <xf numFmtId="179" fontId="16" fillId="2" borderId="0" xfId="526" applyNumberFormat="1" applyFont="1" applyFill="1" applyAlignment="1">
      <alignment vertical="center"/>
    </xf>
    <xf numFmtId="180" fontId="16" fillId="2" borderId="0" xfId="527" applyNumberFormat="1" applyFont="1" applyFill="1" applyAlignment="1">
      <alignment horizontal="center" vertical="center"/>
    </xf>
    <xf numFmtId="180" fontId="16" fillId="2" borderId="0" xfId="527" applyNumberFormat="1" applyFont="1" applyFill="1" applyBorder="1" applyAlignment="1" applyProtection="1">
      <alignment vertical="center"/>
    </xf>
    <xf numFmtId="0" fontId="16" fillId="2" borderId="0" xfId="526" applyFont="1" applyFill="1" applyAlignment="1">
      <alignment horizontal="right" vertical="center"/>
    </xf>
    <xf numFmtId="181" fontId="23" fillId="2" borderId="86" xfId="526" applyNumberFormat="1" applyFont="1" applyFill="1" applyBorder="1" applyAlignment="1">
      <alignment horizontal="centerContinuous" vertical="center"/>
    </xf>
    <xf numFmtId="181" fontId="23" fillId="2" borderId="82" xfId="526" applyNumberFormat="1" applyFont="1" applyFill="1" applyBorder="1" applyAlignment="1">
      <alignment horizontal="centerContinuous" vertical="center"/>
    </xf>
    <xf numFmtId="0" fontId="23" fillId="2" borderId="82" xfId="526" applyFont="1" applyFill="1" applyBorder="1" applyAlignment="1">
      <alignment horizontal="centerContinuous" vertical="center"/>
    </xf>
    <xf numFmtId="179" fontId="16" fillId="2" borderId="373" xfId="526" applyNumberFormat="1" applyFont="1" applyFill="1" applyBorder="1" applyAlignment="1">
      <alignment horizontal="centerContinuous" vertical="center"/>
    </xf>
    <xf numFmtId="179" fontId="16" fillId="2" borderId="377" xfId="526" applyNumberFormat="1" applyFont="1" applyFill="1" applyBorder="1" applyAlignment="1">
      <alignment horizontal="center" vertical="center"/>
    </xf>
    <xf numFmtId="179" fontId="16" fillId="2" borderId="81" xfId="526" applyNumberFormat="1" applyFont="1" applyFill="1" applyBorder="1" applyAlignment="1">
      <alignment horizontal="center" vertical="center"/>
    </xf>
    <xf numFmtId="179" fontId="16" fillId="2" borderId="378" xfId="526" applyNumberFormat="1" applyFont="1" applyFill="1" applyBorder="1" applyAlignment="1">
      <alignment horizontal="center" vertical="center"/>
    </xf>
    <xf numFmtId="179" fontId="16" fillId="2" borderId="9" xfId="526" applyNumberFormat="1" applyFont="1" applyFill="1" applyBorder="1" applyAlignment="1">
      <alignment horizontal="center" vertical="center"/>
    </xf>
    <xf numFmtId="179" fontId="16" fillId="2" borderId="379" xfId="526" applyNumberFormat="1" applyFont="1" applyFill="1" applyBorder="1" applyAlignment="1">
      <alignment horizontal="center" vertical="center"/>
    </xf>
    <xf numFmtId="179" fontId="16" fillId="2" borderId="380" xfId="526" applyNumberFormat="1" applyFont="1" applyFill="1" applyBorder="1" applyAlignment="1">
      <alignment horizontal="center" vertical="center"/>
    </xf>
    <xf numFmtId="179" fontId="16" fillId="2" borderId="282" xfId="526" applyNumberFormat="1" applyFont="1" applyFill="1" applyBorder="1" applyAlignment="1">
      <alignment horizontal="center" vertical="center"/>
    </xf>
    <xf numFmtId="179" fontId="16" fillId="2" borderId="7" xfId="526" applyNumberFormat="1" applyFont="1" applyFill="1" applyBorder="1" applyAlignment="1">
      <alignment horizontal="center" vertical="center"/>
    </xf>
    <xf numFmtId="179" fontId="16" fillId="2" borderId="381" xfId="526" applyNumberFormat="1" applyFont="1" applyFill="1" applyBorder="1" applyAlignment="1">
      <alignment horizontal="center" vertical="center" wrapText="1"/>
    </xf>
    <xf numFmtId="179" fontId="16" fillId="2" borderId="10" xfId="526" applyNumberFormat="1" applyFont="1" applyFill="1" applyBorder="1" applyAlignment="1">
      <alignment horizontal="center" vertical="center"/>
    </xf>
    <xf numFmtId="179" fontId="16" fillId="2" borderId="382" xfId="526" applyNumberFormat="1" applyFont="1" applyFill="1" applyBorder="1" applyAlignment="1">
      <alignment horizontal="center" vertical="center" wrapText="1"/>
    </xf>
    <xf numFmtId="179" fontId="16" fillId="2" borderId="314" xfId="526" applyNumberFormat="1" applyFont="1" applyFill="1" applyBorder="1" applyAlignment="1">
      <alignment horizontal="center" vertical="center" wrapText="1"/>
    </xf>
    <xf numFmtId="179" fontId="16" fillId="2" borderId="383" xfId="526" applyNumberFormat="1" applyFont="1" applyFill="1" applyBorder="1" applyAlignment="1">
      <alignment horizontal="center" vertical="center" wrapText="1"/>
    </xf>
    <xf numFmtId="179" fontId="16" fillId="2" borderId="69" xfId="526" applyNumberFormat="1" applyFont="1" applyFill="1" applyBorder="1" applyAlignment="1">
      <alignment vertical="center"/>
    </xf>
    <xf numFmtId="179" fontId="16" fillId="2" borderId="384" xfId="526" applyNumberFormat="1" applyFont="1" applyFill="1" applyBorder="1" applyAlignment="1">
      <alignment vertical="center"/>
    </xf>
    <xf numFmtId="179" fontId="16" fillId="2" borderId="385" xfId="526" applyNumberFormat="1" applyFont="1" applyFill="1" applyBorder="1" applyAlignment="1">
      <alignment vertical="center"/>
    </xf>
    <xf numFmtId="179" fontId="16" fillId="2" borderId="386" xfId="526" applyNumberFormat="1" applyFont="1" applyFill="1" applyBorder="1" applyAlignment="1" applyProtection="1">
      <alignment horizontal="right" vertical="center"/>
      <protection locked="0"/>
    </xf>
    <xf numFmtId="179" fontId="16" fillId="2" borderId="365" xfId="526" applyNumberFormat="1" applyFont="1" applyFill="1" applyBorder="1" applyAlignment="1" applyProtection="1">
      <alignment horizontal="right" vertical="center"/>
      <protection locked="0"/>
    </xf>
    <xf numFmtId="179" fontId="16" fillId="2" borderId="387" xfId="526" applyNumberFormat="1" applyFont="1" applyFill="1" applyBorder="1" applyAlignment="1" applyProtection="1">
      <alignment horizontal="right" vertical="center"/>
      <protection locked="0"/>
    </xf>
    <xf numFmtId="179" fontId="16" fillId="2" borderId="388" xfId="526" applyNumberFormat="1" applyFont="1" applyFill="1" applyBorder="1" applyAlignment="1" applyProtection="1">
      <alignment horizontal="right" vertical="center"/>
      <protection locked="0"/>
    </xf>
    <xf numFmtId="179" fontId="16" fillId="2" borderId="389" xfId="526" applyNumberFormat="1" applyFont="1" applyFill="1" applyBorder="1" applyAlignment="1" applyProtection="1">
      <alignment horizontal="right" vertical="center"/>
      <protection locked="0"/>
    </xf>
    <xf numFmtId="179" fontId="16" fillId="2" borderId="366" xfId="526" applyNumberFormat="1" applyFont="1" applyFill="1" applyBorder="1" applyAlignment="1" applyProtection="1">
      <alignment horizontal="right" vertical="center"/>
      <protection locked="0"/>
    </xf>
    <xf numFmtId="179" fontId="16" fillId="2" borderId="390" xfId="526" applyNumberFormat="1" applyFont="1" applyFill="1" applyBorder="1" applyAlignment="1" applyProtection="1">
      <alignment horizontal="right" vertical="center"/>
      <protection locked="0"/>
    </xf>
    <xf numFmtId="180" fontId="16" fillId="2" borderId="391" xfId="527" applyNumberFormat="1" applyFont="1" applyFill="1" applyBorder="1" applyAlignment="1" applyProtection="1">
      <alignment horizontal="right" vertical="center"/>
      <protection locked="0"/>
    </xf>
    <xf numFmtId="179" fontId="16" fillId="2" borderId="392" xfId="526" applyNumberFormat="1" applyFont="1" applyFill="1" applyBorder="1" applyAlignment="1" applyProtection="1">
      <alignment horizontal="right" vertical="center"/>
      <protection locked="0"/>
    </xf>
    <xf numFmtId="180" fontId="16" fillId="2" borderId="393" xfId="527" applyNumberFormat="1" applyFont="1" applyFill="1" applyBorder="1" applyAlignment="1" applyProtection="1">
      <alignment horizontal="right" vertical="center"/>
      <protection locked="0"/>
    </xf>
    <xf numFmtId="179" fontId="16" fillId="2" borderId="394" xfId="526" applyNumberFormat="1" applyFont="1" applyFill="1" applyBorder="1" applyAlignment="1" applyProtection="1">
      <alignment horizontal="right" vertical="center"/>
      <protection locked="0"/>
    </xf>
    <xf numFmtId="180" fontId="16" fillId="2" borderId="395" xfId="527" applyNumberFormat="1" applyFont="1" applyFill="1" applyBorder="1" applyAlignment="1" applyProtection="1">
      <alignment horizontal="right" vertical="center"/>
      <protection locked="0"/>
    </xf>
    <xf numFmtId="179" fontId="16" fillId="2" borderId="396" xfId="526" applyNumberFormat="1" applyFont="1" applyFill="1" applyBorder="1" applyAlignment="1">
      <alignment vertical="center"/>
    </xf>
    <xf numFmtId="179" fontId="16" fillId="2" borderId="397" xfId="526" applyNumberFormat="1" applyFont="1" applyFill="1" applyBorder="1" applyAlignment="1">
      <alignment horizontal="right" vertical="center"/>
    </xf>
    <xf numFmtId="179" fontId="16" fillId="2" borderId="324" xfId="526" applyNumberFormat="1" applyFont="1" applyFill="1" applyBorder="1" applyAlignment="1">
      <alignment horizontal="right" vertical="center"/>
    </xf>
    <xf numFmtId="179" fontId="16" fillId="2" borderId="327" xfId="526" applyNumberFormat="1" applyFont="1" applyFill="1" applyBorder="1" applyAlignment="1">
      <alignment horizontal="right" vertical="center"/>
    </xf>
    <xf numFmtId="179" fontId="16" fillId="2" borderId="235" xfId="526" applyNumberFormat="1" applyFont="1" applyFill="1" applyBorder="1" applyAlignment="1">
      <alignment horizontal="right" vertical="center"/>
    </xf>
    <xf numFmtId="179" fontId="16" fillId="2" borderId="233" xfId="526" applyNumberFormat="1" applyFont="1" applyFill="1" applyBorder="1" applyAlignment="1">
      <alignment horizontal="right" vertical="center"/>
    </xf>
    <xf numFmtId="179" fontId="16" fillId="2" borderId="326" xfId="526" applyNumberFormat="1" applyFont="1" applyFill="1" applyBorder="1" applyAlignment="1">
      <alignment horizontal="right" vertical="center"/>
    </xf>
    <xf numFmtId="179" fontId="16" fillId="2" borderId="230" xfId="526" applyNumberFormat="1" applyFont="1" applyFill="1" applyBorder="1" applyAlignment="1">
      <alignment horizontal="right" vertical="center"/>
    </xf>
    <xf numFmtId="180" fontId="16" fillId="2" borderId="398" xfId="527" applyNumberFormat="1" applyFont="1" applyFill="1" applyBorder="1" applyAlignment="1">
      <alignment horizontal="right" vertical="center"/>
    </xf>
    <xf numFmtId="179" fontId="16" fillId="2" borderId="284" xfId="526" applyNumberFormat="1" applyFont="1" applyFill="1" applyBorder="1" applyAlignment="1">
      <alignment horizontal="right" vertical="center"/>
    </xf>
    <xf numFmtId="180" fontId="16" fillId="2" borderId="399" xfId="527" applyNumberFormat="1" applyFont="1" applyFill="1" applyBorder="1" applyAlignment="1">
      <alignment horizontal="right" vertical="center"/>
    </xf>
    <xf numFmtId="179" fontId="16" fillId="2" borderId="210" xfId="526" applyNumberFormat="1" applyFont="1" applyFill="1" applyBorder="1" applyAlignment="1">
      <alignment horizontal="right" vertical="center"/>
    </xf>
    <xf numFmtId="180" fontId="16" fillId="2" borderId="400" xfId="527" applyNumberFormat="1" applyFont="1" applyFill="1" applyBorder="1" applyAlignment="1">
      <alignment horizontal="right" vertical="center"/>
    </xf>
    <xf numFmtId="179" fontId="16" fillId="2" borderId="28" xfId="526" applyNumberFormat="1" applyFont="1" applyFill="1" applyBorder="1" applyAlignment="1">
      <alignment vertical="center"/>
    </xf>
    <xf numFmtId="179" fontId="16" fillId="2" borderId="17" xfId="526" applyNumberFormat="1" applyFont="1" applyFill="1" applyBorder="1" applyAlignment="1">
      <alignment vertical="center"/>
    </xf>
    <xf numFmtId="179" fontId="16" fillId="2" borderId="223" xfId="526" applyNumberFormat="1" applyFont="1" applyFill="1" applyBorder="1" applyAlignment="1">
      <alignment vertical="center"/>
    </xf>
    <xf numFmtId="180" fontId="16" fillId="2" borderId="401" xfId="527" applyNumberFormat="1" applyFont="1" applyFill="1" applyBorder="1" applyAlignment="1" applyProtection="1">
      <alignment horizontal="right" vertical="center"/>
    </xf>
    <xf numFmtId="180" fontId="16" fillId="2" borderId="249" xfId="527" applyNumberFormat="1" applyFont="1" applyFill="1" applyBorder="1" applyAlignment="1" applyProtection="1">
      <alignment horizontal="right" vertical="center"/>
    </xf>
    <xf numFmtId="180" fontId="16" fillId="2" borderId="208" xfId="527" applyNumberFormat="1" applyFont="1" applyFill="1" applyBorder="1" applyAlignment="1" applyProtection="1">
      <alignment horizontal="right" vertical="center"/>
    </xf>
    <xf numFmtId="180" fontId="16" fillId="2" borderId="248" xfId="527" applyNumberFormat="1" applyFont="1" applyFill="1" applyBorder="1" applyAlignment="1" applyProtection="1">
      <alignment horizontal="right" vertical="center"/>
    </xf>
    <xf numFmtId="180" fontId="16" fillId="2" borderId="330" xfId="527" applyNumberFormat="1" applyFont="1" applyFill="1" applyBorder="1" applyAlignment="1" applyProtection="1">
      <alignment horizontal="right" vertical="center"/>
    </xf>
    <xf numFmtId="180" fontId="16" fillId="2" borderId="266" xfId="527" applyNumberFormat="1" applyFont="1" applyFill="1" applyBorder="1" applyAlignment="1" applyProtection="1">
      <alignment horizontal="right" vertical="center"/>
    </xf>
    <xf numFmtId="180" fontId="16" fillId="2" borderId="246" xfId="527" applyNumberFormat="1" applyFont="1" applyFill="1" applyBorder="1" applyAlignment="1" applyProtection="1">
      <alignment horizontal="right" vertical="center"/>
    </xf>
    <xf numFmtId="182" fontId="16" fillId="2" borderId="402" xfId="527" applyNumberFormat="1" applyFont="1" applyFill="1" applyBorder="1" applyAlignment="1" applyProtection="1">
      <alignment horizontal="right" vertical="center"/>
    </xf>
    <xf numFmtId="180" fontId="16" fillId="2" borderId="221" xfId="527" applyNumberFormat="1" applyFont="1" applyFill="1" applyBorder="1" applyAlignment="1" applyProtection="1">
      <alignment horizontal="right" vertical="center"/>
    </xf>
    <xf numFmtId="182" fontId="16" fillId="2" borderId="227" xfId="527" applyNumberFormat="1" applyFont="1" applyFill="1" applyBorder="1" applyAlignment="1" applyProtection="1">
      <alignment horizontal="right" vertical="center"/>
    </xf>
    <xf numFmtId="180" fontId="16" fillId="2" borderId="222" xfId="527" applyNumberFormat="1" applyFont="1" applyFill="1" applyBorder="1" applyAlignment="1" applyProtection="1">
      <alignment horizontal="right" vertical="center"/>
    </xf>
    <xf numFmtId="182" fontId="16" fillId="2" borderId="403" xfId="527" applyNumberFormat="1" applyFont="1" applyFill="1" applyBorder="1" applyAlignment="1" applyProtection="1">
      <alignment horizontal="right" vertical="center"/>
    </xf>
    <xf numFmtId="179" fontId="16" fillId="2" borderId="14" xfId="526" applyNumberFormat="1" applyFont="1" applyFill="1" applyBorder="1" applyAlignment="1">
      <alignment vertical="center"/>
    </xf>
    <xf numFmtId="179" fontId="16" fillId="2" borderId="305" xfId="526" applyNumberFormat="1" applyFont="1" applyFill="1" applyBorder="1" applyAlignment="1">
      <alignment vertical="center"/>
    </xf>
    <xf numFmtId="179" fontId="16" fillId="2" borderId="404" xfId="526" applyNumberFormat="1" applyFont="1" applyFill="1" applyBorder="1" applyAlignment="1" applyProtection="1">
      <alignment horizontal="right" vertical="center"/>
      <protection locked="0"/>
    </xf>
    <xf numFmtId="179" fontId="16" fillId="2" borderId="285" xfId="526" applyNumberFormat="1" applyFont="1" applyFill="1" applyBorder="1" applyAlignment="1" applyProtection="1">
      <alignment horizontal="right" vertical="center"/>
      <protection locked="0"/>
    </xf>
    <xf numFmtId="179" fontId="16" fillId="2" borderId="317" xfId="526" applyNumberFormat="1" applyFont="1" applyFill="1" applyBorder="1" applyAlignment="1" applyProtection="1">
      <alignment horizontal="right" vertical="center"/>
      <protection locked="0"/>
    </xf>
    <xf numFmtId="179" fontId="16" fillId="2" borderId="319" xfId="526" applyNumberFormat="1" applyFont="1" applyFill="1" applyBorder="1" applyAlignment="1" applyProtection="1">
      <alignment horizontal="right" vertical="center"/>
      <protection locked="0"/>
    </xf>
    <xf numFmtId="179" fontId="16" fillId="2" borderId="405" xfId="526" applyNumberFormat="1" applyFont="1" applyFill="1" applyBorder="1" applyAlignment="1" applyProtection="1">
      <alignment horizontal="right" vertical="center"/>
      <protection locked="0"/>
    </xf>
    <xf numFmtId="179" fontId="16" fillId="2" borderId="318" xfId="526" applyNumberFormat="1" applyFont="1" applyFill="1" applyBorder="1" applyAlignment="1" applyProtection="1">
      <alignment horizontal="right" vertical="center"/>
      <protection locked="0"/>
    </xf>
    <xf numFmtId="179" fontId="16" fillId="2" borderId="316" xfId="526" applyNumberFormat="1" applyFont="1" applyFill="1" applyBorder="1" applyAlignment="1" applyProtection="1">
      <alignment horizontal="right" vertical="center"/>
      <protection locked="0"/>
    </xf>
    <xf numFmtId="180" fontId="16" fillId="2" borderId="406" xfId="527" applyNumberFormat="1" applyFont="1" applyFill="1" applyBorder="1" applyAlignment="1" applyProtection="1">
      <alignment horizontal="right" vertical="center"/>
      <protection locked="0"/>
    </xf>
    <xf numFmtId="179" fontId="16" fillId="2" borderId="304" xfId="526" applyNumberFormat="1" applyFont="1" applyFill="1" applyBorder="1" applyAlignment="1" applyProtection="1">
      <alignment horizontal="right" vertical="center"/>
      <protection locked="0"/>
    </xf>
    <xf numFmtId="180" fontId="16" fillId="2" borderId="407" xfId="527" applyNumberFormat="1" applyFont="1" applyFill="1" applyBorder="1" applyAlignment="1" applyProtection="1">
      <alignment horizontal="right" vertical="center"/>
      <protection locked="0"/>
    </xf>
    <xf numFmtId="179" fontId="16" fillId="2" borderId="11" xfId="526" applyNumberFormat="1" applyFont="1" applyFill="1" applyBorder="1" applyAlignment="1" applyProtection="1">
      <alignment horizontal="right" vertical="center"/>
      <protection locked="0"/>
    </xf>
    <xf numFmtId="180" fontId="16" fillId="2" borderId="408" xfId="527" applyNumberFormat="1" applyFont="1" applyFill="1" applyBorder="1" applyAlignment="1" applyProtection="1">
      <alignment horizontal="right" vertical="center"/>
      <protection locked="0"/>
    </xf>
    <xf numFmtId="179" fontId="16" fillId="2" borderId="15" xfId="526" applyNumberFormat="1" applyFont="1" applyFill="1" applyBorder="1" applyAlignment="1">
      <alignment vertical="center"/>
    </xf>
    <xf numFmtId="179" fontId="16" fillId="2" borderId="218" xfId="526" applyNumberFormat="1" applyFont="1" applyFill="1" applyBorder="1" applyAlignment="1">
      <alignment vertical="center"/>
    </xf>
    <xf numFmtId="180" fontId="16" fillId="2" borderId="409" xfId="527" applyNumberFormat="1" applyFont="1" applyFill="1" applyBorder="1" applyAlignment="1" applyProtection="1">
      <alignment horizontal="right" vertical="center"/>
    </xf>
    <xf numFmtId="180" fontId="16" fillId="2" borderId="244" xfId="527" applyNumberFormat="1" applyFont="1" applyFill="1" applyBorder="1" applyAlignment="1" applyProtection="1">
      <alignment horizontal="right" vertical="center"/>
    </xf>
    <xf numFmtId="180" fontId="16" fillId="2" borderId="240" xfId="527" applyNumberFormat="1" applyFont="1" applyFill="1" applyBorder="1" applyAlignment="1" applyProtection="1">
      <alignment horizontal="right" vertical="center"/>
    </xf>
    <xf numFmtId="180" fontId="16" fillId="2" borderId="243" xfId="527" applyNumberFormat="1" applyFont="1" applyFill="1" applyBorder="1" applyAlignment="1" applyProtection="1">
      <alignment horizontal="right" vertical="center"/>
    </xf>
    <xf numFmtId="180" fontId="16" fillId="2" borderId="410" xfId="527" applyNumberFormat="1" applyFont="1" applyFill="1" applyBorder="1" applyAlignment="1" applyProtection="1">
      <alignment horizontal="right" vertical="center"/>
    </xf>
    <xf numFmtId="180" fontId="16" fillId="2" borderId="411" xfId="527" applyNumberFormat="1" applyFont="1" applyFill="1" applyBorder="1" applyAlignment="1" applyProtection="1">
      <alignment horizontal="right" vertical="center"/>
    </xf>
    <xf numFmtId="180" fontId="16" fillId="2" borderId="241" xfId="527" applyNumberFormat="1" applyFont="1" applyFill="1" applyBorder="1" applyAlignment="1" applyProtection="1">
      <alignment horizontal="right" vertical="center"/>
    </xf>
    <xf numFmtId="182" fontId="16" fillId="2" borderId="412" xfId="527" applyNumberFormat="1" applyFont="1" applyFill="1" applyBorder="1" applyAlignment="1" applyProtection="1">
      <alignment horizontal="right" vertical="center"/>
    </xf>
    <xf numFmtId="180" fontId="16" fillId="2" borderId="216" xfId="527" applyNumberFormat="1" applyFont="1" applyFill="1" applyBorder="1" applyAlignment="1" applyProtection="1">
      <alignment horizontal="right" vertical="center"/>
    </xf>
    <xf numFmtId="182" fontId="16" fillId="2" borderId="413" xfId="527" applyNumberFormat="1" applyFont="1" applyFill="1" applyBorder="1" applyAlignment="1" applyProtection="1">
      <alignment horizontal="right" vertical="center"/>
    </xf>
    <xf numFmtId="180" fontId="16" fillId="2" borderId="217" xfId="527" applyNumberFormat="1" applyFont="1" applyFill="1" applyBorder="1" applyAlignment="1" applyProtection="1">
      <alignment horizontal="right" vertical="center"/>
    </xf>
    <xf numFmtId="182" fontId="16" fillId="2" borderId="414" xfId="527" applyNumberFormat="1" applyFont="1" applyFill="1" applyBorder="1" applyAlignment="1" applyProtection="1">
      <alignment horizontal="right" vertical="center"/>
    </xf>
    <xf numFmtId="179" fontId="16" fillId="2" borderId="415" xfId="526" applyNumberFormat="1" applyFont="1" applyFill="1" applyBorder="1" applyAlignment="1" applyProtection="1">
      <alignment horizontal="right" vertical="center"/>
      <protection locked="0"/>
    </xf>
    <xf numFmtId="179" fontId="16" fillId="2" borderId="124" xfId="526" applyNumberFormat="1" applyFont="1" applyFill="1" applyBorder="1" applyAlignment="1">
      <alignment vertical="center"/>
    </xf>
    <xf numFmtId="179" fontId="16" fillId="2" borderId="16" xfId="526" applyNumberFormat="1" applyFont="1" applyFill="1" applyBorder="1" applyAlignment="1">
      <alignment vertical="center"/>
    </xf>
    <xf numFmtId="179" fontId="16" fillId="2" borderId="404" xfId="526" applyNumberFormat="1" applyFont="1" applyFill="1" applyBorder="1" applyAlignment="1">
      <alignment horizontal="right" vertical="center"/>
    </xf>
    <xf numFmtId="179" fontId="16" fillId="2" borderId="285" xfId="526" applyNumberFormat="1" applyFont="1" applyFill="1" applyBorder="1" applyAlignment="1">
      <alignment horizontal="right" vertical="center"/>
    </xf>
    <xf numFmtId="179" fontId="16" fillId="2" borderId="317" xfId="526" applyNumberFormat="1" applyFont="1" applyFill="1" applyBorder="1" applyAlignment="1">
      <alignment horizontal="right" vertical="center"/>
    </xf>
    <xf numFmtId="179" fontId="16" fillId="2" borderId="319" xfId="526" applyNumberFormat="1" applyFont="1" applyFill="1" applyBorder="1" applyAlignment="1">
      <alignment horizontal="right" vertical="center"/>
    </xf>
    <xf numFmtId="179" fontId="16" fillId="2" borderId="405" xfId="526" applyNumberFormat="1" applyFont="1" applyFill="1" applyBorder="1" applyAlignment="1">
      <alignment horizontal="right" vertical="center"/>
    </xf>
    <xf numFmtId="179" fontId="16" fillId="2" borderId="318" xfId="526" applyNumberFormat="1" applyFont="1" applyFill="1" applyBorder="1" applyAlignment="1">
      <alignment horizontal="right" vertical="center"/>
    </xf>
    <xf numFmtId="179" fontId="16" fillId="2" borderId="316" xfId="526" applyNumberFormat="1" applyFont="1" applyFill="1" applyBorder="1" applyAlignment="1">
      <alignment horizontal="right" vertical="center"/>
    </xf>
    <xf numFmtId="180" fontId="16" fillId="2" borderId="406" xfId="527" applyNumberFormat="1" applyFont="1" applyFill="1" applyBorder="1" applyAlignment="1">
      <alignment horizontal="right" vertical="center"/>
    </xf>
    <xf numFmtId="179" fontId="16" fillId="2" borderId="304" xfId="526" applyNumberFormat="1" applyFont="1" applyFill="1" applyBorder="1" applyAlignment="1">
      <alignment horizontal="right" vertical="center"/>
    </xf>
    <xf numFmtId="180" fontId="16" fillId="2" borderId="407" xfId="527" applyNumberFormat="1" applyFont="1" applyFill="1" applyBorder="1" applyAlignment="1">
      <alignment horizontal="right" vertical="center"/>
    </xf>
    <xf numFmtId="179" fontId="16" fillId="2" borderId="11" xfId="526" applyNumberFormat="1" applyFont="1" applyFill="1" applyBorder="1" applyAlignment="1">
      <alignment horizontal="right" vertical="center"/>
    </xf>
    <xf numFmtId="180" fontId="16" fillId="2" borderId="408" xfId="527" applyNumberFormat="1" applyFont="1" applyFill="1" applyBorder="1" applyAlignment="1">
      <alignment horizontal="right" vertical="center"/>
    </xf>
    <xf numFmtId="179" fontId="16" fillId="2" borderId="257" xfId="526" applyNumberFormat="1" applyFont="1" applyFill="1" applyBorder="1" applyAlignment="1">
      <alignment horizontal="left" vertical="top"/>
    </xf>
    <xf numFmtId="0" fontId="16" fillId="2" borderId="228" xfId="526" applyFont="1" applyFill="1" applyBorder="1" applyAlignment="1">
      <alignment horizontal="left" vertical="top"/>
    </xf>
    <xf numFmtId="179" fontId="16" fillId="2" borderId="42" xfId="526" applyNumberFormat="1" applyFont="1" applyFill="1" applyBorder="1" applyAlignment="1">
      <alignment vertical="center"/>
    </xf>
    <xf numFmtId="179" fontId="16" fillId="2" borderId="416" xfId="526" applyNumberFormat="1" applyFont="1" applyFill="1" applyBorder="1" applyAlignment="1" applyProtection="1">
      <alignment horizontal="right" vertical="center"/>
      <protection locked="0"/>
    </xf>
    <xf numFmtId="179" fontId="16" fillId="2" borderId="39" xfId="526" applyNumberFormat="1" applyFont="1" applyFill="1" applyBorder="1" applyAlignment="1" applyProtection="1">
      <alignment horizontal="right" vertical="center"/>
      <protection locked="0"/>
    </xf>
    <xf numFmtId="179" fontId="16" fillId="2" borderId="35" xfId="526" applyNumberFormat="1" applyFont="1" applyFill="1" applyBorder="1" applyAlignment="1" applyProtection="1">
      <alignment horizontal="right" vertical="center"/>
      <protection locked="0"/>
    </xf>
    <xf numFmtId="179" fontId="16" fillId="2" borderId="38" xfId="526" applyNumberFormat="1" applyFont="1" applyFill="1" applyBorder="1" applyAlignment="1" applyProtection="1">
      <alignment horizontal="right" vertical="center"/>
      <protection locked="0"/>
    </xf>
    <xf numFmtId="179" fontId="16" fillId="2" borderId="417" xfId="526" applyNumberFormat="1" applyFont="1" applyFill="1" applyBorder="1" applyAlignment="1" applyProtection="1">
      <alignment horizontal="right" vertical="center"/>
      <protection locked="0"/>
    </xf>
    <xf numFmtId="179" fontId="16" fillId="2" borderId="418" xfId="526" applyNumberFormat="1" applyFont="1" applyFill="1" applyBorder="1" applyAlignment="1" applyProtection="1">
      <alignment horizontal="right" vertical="center"/>
      <protection locked="0"/>
    </xf>
    <xf numFmtId="179" fontId="16" fillId="2" borderId="36" xfId="526" applyNumberFormat="1" applyFont="1" applyFill="1" applyBorder="1" applyAlignment="1" applyProtection="1">
      <alignment horizontal="right" vertical="center"/>
      <protection locked="0"/>
    </xf>
    <xf numFmtId="180" fontId="16" fillId="2" borderId="136" xfId="527" applyNumberFormat="1" applyFont="1" applyFill="1" applyBorder="1" applyAlignment="1" applyProtection="1">
      <alignment horizontal="right" vertical="center"/>
      <protection locked="0"/>
    </xf>
    <xf numFmtId="179" fontId="16" fillId="2" borderId="43" xfId="526" applyNumberFormat="1" applyFont="1" applyFill="1" applyBorder="1" applyAlignment="1" applyProtection="1">
      <alignment horizontal="right" vertical="center"/>
      <protection locked="0"/>
    </xf>
    <xf numFmtId="180" fontId="16" fillId="2" borderId="137" xfId="527" applyNumberFormat="1" applyFont="1" applyFill="1" applyBorder="1" applyAlignment="1" applyProtection="1">
      <alignment horizontal="right" vertical="center"/>
      <protection locked="0"/>
    </xf>
    <xf numFmtId="179" fontId="16" fillId="2" borderId="44" xfId="526" applyNumberFormat="1" applyFont="1" applyFill="1" applyBorder="1" applyAlignment="1" applyProtection="1">
      <alignment horizontal="right" vertical="center"/>
      <protection locked="0"/>
    </xf>
    <xf numFmtId="180" fontId="16" fillId="2" borderId="419" xfId="527" applyNumberFormat="1" applyFont="1" applyFill="1" applyBorder="1" applyAlignment="1" applyProtection="1">
      <alignment horizontal="right" vertical="center"/>
      <protection locked="0"/>
    </xf>
    <xf numFmtId="0" fontId="16" fillId="2" borderId="69" xfId="526" applyFont="1" applyFill="1" applyBorder="1" applyAlignment="1">
      <alignment horizontal="left" vertical="top"/>
    </xf>
    <xf numFmtId="0" fontId="16" fillId="2" borderId="130" xfId="526" applyFont="1" applyFill="1" applyBorder="1" applyAlignment="1">
      <alignment horizontal="left" vertical="top"/>
    </xf>
    <xf numFmtId="0" fontId="16" fillId="2" borderId="28" xfId="526" applyFont="1" applyFill="1" applyBorder="1" applyAlignment="1">
      <alignment horizontal="left" vertical="top"/>
    </xf>
    <xf numFmtId="0" fontId="16" fillId="2" borderId="420" xfId="526" applyFont="1" applyFill="1" applyBorder="1" applyAlignment="1">
      <alignment horizontal="left" vertical="top"/>
    </xf>
    <xf numFmtId="179" fontId="16" fillId="2" borderId="23" xfId="526" applyNumberFormat="1" applyFont="1" applyFill="1" applyBorder="1" applyAlignment="1">
      <alignment vertical="center"/>
    </xf>
    <xf numFmtId="179" fontId="16" fillId="2" borderId="27" xfId="526" applyNumberFormat="1" applyFont="1" applyFill="1" applyBorder="1" applyAlignment="1">
      <alignment vertical="center"/>
    </xf>
    <xf numFmtId="179" fontId="16" fillId="2" borderId="226" xfId="526" applyNumberFormat="1" applyFont="1" applyFill="1" applyBorder="1" applyAlignment="1">
      <alignment vertical="center"/>
    </xf>
    <xf numFmtId="180" fontId="16" fillId="2" borderId="421" xfId="527" applyNumberFormat="1" applyFont="1" applyFill="1" applyBorder="1" applyAlignment="1" applyProtection="1">
      <alignment horizontal="right" vertical="center"/>
    </xf>
    <xf numFmtId="180" fontId="16" fillId="2" borderId="194" xfId="527" applyNumberFormat="1" applyFont="1" applyFill="1" applyBorder="1" applyAlignment="1" applyProtection="1">
      <alignment horizontal="right" vertical="center"/>
    </xf>
    <xf numFmtId="180" fontId="16" fillId="2" borderId="308" xfId="527" applyNumberFormat="1" applyFont="1" applyFill="1" applyBorder="1" applyAlignment="1" applyProtection="1">
      <alignment horizontal="right" vertical="center"/>
    </xf>
    <xf numFmtId="180" fontId="16" fillId="2" borderId="422" xfId="527" applyNumberFormat="1" applyFont="1" applyFill="1" applyBorder="1" applyAlignment="1" applyProtection="1">
      <alignment horizontal="right" vertical="center"/>
    </xf>
    <xf numFmtId="180" fontId="16" fillId="2" borderId="331" xfId="527" applyNumberFormat="1" applyFont="1" applyFill="1" applyBorder="1" applyAlignment="1" applyProtection="1">
      <alignment horizontal="right" vertical="center"/>
    </xf>
    <xf numFmtId="180" fontId="16" fillId="2" borderId="423" xfId="527" applyNumberFormat="1" applyFont="1" applyFill="1" applyBorder="1" applyAlignment="1" applyProtection="1">
      <alignment horizontal="right" vertical="center"/>
    </xf>
    <xf numFmtId="180" fontId="16" fillId="2" borderId="424" xfId="527" applyNumberFormat="1" applyFont="1" applyFill="1" applyBorder="1" applyAlignment="1" applyProtection="1">
      <alignment horizontal="right" vertical="center"/>
    </xf>
    <xf numFmtId="182" fontId="16" fillId="2" borderId="425" xfId="527" applyNumberFormat="1" applyFont="1" applyFill="1" applyBorder="1" applyAlignment="1" applyProtection="1">
      <alignment horizontal="right" vertical="center"/>
    </xf>
    <xf numFmtId="180" fontId="16" fillId="2" borderId="225" xfId="527" applyNumberFormat="1" applyFont="1" applyFill="1" applyBorder="1" applyAlignment="1" applyProtection="1">
      <alignment horizontal="right" vertical="center"/>
    </xf>
    <xf numFmtId="182" fontId="16" fillId="2" borderId="426" xfId="527" applyNumberFormat="1" applyFont="1" applyFill="1" applyBorder="1" applyAlignment="1" applyProtection="1">
      <alignment horizontal="right" vertical="center"/>
    </xf>
    <xf numFmtId="180" fontId="16" fillId="2" borderId="306" xfId="527" applyNumberFormat="1" applyFont="1" applyFill="1" applyBorder="1" applyAlignment="1" applyProtection="1">
      <alignment horizontal="right" vertical="center"/>
    </xf>
    <xf numFmtId="182" fontId="16" fillId="2" borderId="427" xfId="527" applyNumberFormat="1" applyFont="1" applyFill="1" applyBorder="1" applyAlignment="1" applyProtection="1">
      <alignment horizontal="right" vertical="center"/>
    </xf>
    <xf numFmtId="179" fontId="16" fillId="2" borderId="228" xfId="526" applyNumberFormat="1" applyFont="1" applyFill="1" applyBorder="1" applyAlignment="1">
      <alignment vertical="center"/>
    </xf>
    <xf numFmtId="179" fontId="16" fillId="2" borderId="416" xfId="526" applyNumberFormat="1" applyFont="1" applyFill="1" applyBorder="1" applyAlignment="1">
      <alignment horizontal="right" vertical="center"/>
    </xf>
    <xf numFmtId="179" fontId="16" fillId="2" borderId="39" xfId="526" applyNumberFormat="1" applyFont="1" applyFill="1" applyBorder="1" applyAlignment="1">
      <alignment horizontal="right" vertical="center"/>
    </xf>
    <xf numFmtId="179" fontId="16" fillId="2" borderId="35" xfId="526" applyNumberFormat="1" applyFont="1" applyFill="1" applyBorder="1" applyAlignment="1">
      <alignment horizontal="right" vertical="center"/>
    </xf>
    <xf numFmtId="179" fontId="16" fillId="2" borderId="38" xfId="526" applyNumberFormat="1" applyFont="1" applyFill="1" applyBorder="1" applyAlignment="1">
      <alignment horizontal="right" vertical="center"/>
    </xf>
    <xf numFmtId="179" fontId="16" fillId="2" borderId="417" xfId="526" applyNumberFormat="1" applyFont="1" applyFill="1" applyBorder="1" applyAlignment="1">
      <alignment horizontal="right" vertical="center"/>
    </xf>
    <xf numFmtId="179" fontId="16" fillId="2" borderId="418" xfId="526" applyNumberFormat="1" applyFont="1" applyFill="1" applyBorder="1" applyAlignment="1">
      <alignment horizontal="right" vertical="center"/>
    </xf>
    <xf numFmtId="179" fontId="16" fillId="2" borderId="36" xfId="526" applyNumberFormat="1" applyFont="1" applyFill="1" applyBorder="1" applyAlignment="1">
      <alignment horizontal="right" vertical="center"/>
    </xf>
    <xf numFmtId="180" fontId="16" fillId="2" borderId="136" xfId="527" applyNumberFormat="1" applyFont="1" applyFill="1" applyBorder="1" applyAlignment="1">
      <alignment horizontal="right" vertical="center"/>
    </xf>
    <xf numFmtId="179" fontId="16" fillId="2" borderId="43" xfId="526" applyNumberFormat="1" applyFont="1" applyFill="1" applyBorder="1" applyAlignment="1">
      <alignment horizontal="right" vertical="center"/>
    </xf>
    <xf numFmtId="180" fontId="16" fillId="2" borderId="137" xfId="527" applyNumberFormat="1" applyFont="1" applyFill="1" applyBorder="1" applyAlignment="1">
      <alignment horizontal="right" vertical="center"/>
    </xf>
    <xf numFmtId="179" fontId="16" fillId="2" borderId="44" xfId="526" applyNumberFormat="1" applyFont="1" applyFill="1" applyBorder="1" applyAlignment="1">
      <alignment horizontal="right" vertical="center"/>
    </xf>
    <xf numFmtId="180" fontId="16" fillId="2" borderId="419" xfId="527" applyNumberFormat="1" applyFont="1" applyFill="1" applyBorder="1" applyAlignment="1">
      <alignment horizontal="right" vertical="center"/>
    </xf>
    <xf numFmtId="179" fontId="16" fillId="2" borderId="179" xfId="526" applyNumberFormat="1" applyFont="1" applyFill="1" applyBorder="1" applyAlignment="1">
      <alignment vertical="center"/>
    </xf>
    <xf numFmtId="179" fontId="16" fillId="2" borderId="372" xfId="526" applyNumberFormat="1" applyFont="1" applyFill="1" applyBorder="1" applyAlignment="1">
      <alignment vertical="center"/>
    </xf>
    <xf numFmtId="179" fontId="16" fillId="2" borderId="214" xfId="526" applyNumberFormat="1" applyFont="1" applyFill="1" applyBorder="1" applyAlignment="1">
      <alignment vertical="center"/>
    </xf>
    <xf numFmtId="180" fontId="16" fillId="2" borderId="428" xfId="527" applyNumberFormat="1" applyFont="1" applyFill="1" applyBorder="1" applyAlignment="1" applyProtection="1">
      <alignment horizontal="right" vertical="center"/>
    </xf>
    <xf numFmtId="180" fontId="16" fillId="2" borderId="232" xfId="527" applyNumberFormat="1" applyFont="1" applyFill="1" applyBorder="1" applyAlignment="1" applyProtection="1">
      <alignment horizontal="right" vertical="center"/>
    </xf>
    <xf numFmtId="180" fontId="16" fillId="2" borderId="236" xfId="527" applyNumberFormat="1" applyFont="1" applyFill="1" applyBorder="1" applyAlignment="1" applyProtection="1">
      <alignment horizontal="right" vertical="center"/>
    </xf>
    <xf numFmtId="180" fontId="16" fillId="2" borderId="238" xfId="527" applyNumberFormat="1" applyFont="1" applyFill="1" applyBorder="1" applyAlignment="1" applyProtection="1">
      <alignment horizontal="right" vertical="center"/>
    </xf>
    <xf numFmtId="180" fontId="16" fillId="2" borderId="429" xfId="527" applyNumberFormat="1" applyFont="1" applyFill="1" applyBorder="1" applyAlignment="1" applyProtection="1">
      <alignment horizontal="right" vertical="center"/>
    </xf>
    <xf numFmtId="180" fontId="16" fillId="2" borderId="430" xfId="527" applyNumberFormat="1" applyFont="1" applyFill="1" applyBorder="1" applyAlignment="1" applyProtection="1">
      <alignment horizontal="right" vertical="center"/>
    </xf>
    <xf numFmtId="180" fontId="16" fillId="2" borderId="231" xfId="527" applyNumberFormat="1" applyFont="1" applyFill="1" applyBorder="1" applyAlignment="1" applyProtection="1">
      <alignment horizontal="right" vertical="center"/>
    </xf>
    <xf numFmtId="182" fontId="16" fillId="2" borderId="431" xfId="527" applyNumberFormat="1" applyFont="1" applyFill="1" applyBorder="1" applyAlignment="1" applyProtection="1">
      <alignment horizontal="right" vertical="center"/>
    </xf>
    <xf numFmtId="180" fontId="16" fillId="2" borderId="212" xfId="527" applyNumberFormat="1" applyFont="1" applyFill="1" applyBorder="1" applyAlignment="1" applyProtection="1">
      <alignment horizontal="right" vertical="center"/>
    </xf>
    <xf numFmtId="182" fontId="16" fillId="2" borderId="432" xfId="527" applyNumberFormat="1" applyFont="1" applyFill="1" applyBorder="1" applyAlignment="1" applyProtection="1">
      <alignment horizontal="right" vertical="center"/>
    </xf>
    <xf numFmtId="180" fontId="16" fillId="2" borderId="213" xfId="527" applyNumberFormat="1" applyFont="1" applyFill="1" applyBorder="1" applyAlignment="1" applyProtection="1">
      <alignment horizontal="right" vertical="center"/>
    </xf>
    <xf numFmtId="182" fontId="16" fillId="2" borderId="433" xfId="527" applyNumberFormat="1" applyFont="1" applyFill="1" applyBorder="1" applyAlignment="1" applyProtection="1">
      <alignment horizontal="right" vertical="center"/>
    </xf>
    <xf numFmtId="179" fontId="183" fillId="2" borderId="77" xfId="526" applyNumberFormat="1" applyFont="1" applyFill="1" applyBorder="1" applyAlignment="1">
      <alignment horizontal="right" vertical="center"/>
    </xf>
    <xf numFmtId="180" fontId="184" fillId="2" borderId="77" xfId="527" applyNumberFormat="1" applyFont="1" applyFill="1" applyBorder="1" applyAlignment="1">
      <alignment horizontal="right" vertical="center"/>
    </xf>
    <xf numFmtId="179" fontId="16" fillId="2" borderId="86" xfId="526" applyNumberFormat="1" applyFont="1" applyFill="1" applyBorder="1" applyAlignment="1">
      <alignment vertical="center"/>
    </xf>
    <xf numFmtId="179" fontId="16" fillId="2" borderId="82" xfId="526" applyNumberFormat="1" applyFont="1" applyFill="1" applyBorder="1" applyAlignment="1">
      <alignment vertical="center"/>
    </xf>
    <xf numFmtId="179" fontId="16" fillId="2" borderId="129" xfId="526" applyNumberFormat="1" applyFont="1" applyFill="1" applyBorder="1" applyAlignment="1">
      <alignment vertical="center"/>
    </xf>
    <xf numFmtId="179" fontId="16" fillId="2" borderId="434" xfId="526" applyNumberFormat="1" applyFont="1" applyFill="1" applyBorder="1" applyAlignment="1" applyProtection="1">
      <alignment horizontal="right" vertical="center"/>
      <protection locked="0"/>
    </xf>
    <xf numFmtId="179" fontId="16" fillId="2" borderId="435" xfId="526" applyNumberFormat="1" applyFont="1" applyFill="1" applyBorder="1" applyAlignment="1" applyProtection="1">
      <alignment horizontal="right" vertical="center"/>
      <protection locked="0"/>
    </xf>
    <xf numFmtId="179" fontId="16" fillId="2" borderId="436" xfId="526" applyNumberFormat="1" applyFont="1" applyFill="1" applyBorder="1" applyAlignment="1" applyProtection="1">
      <alignment horizontal="right" vertical="center"/>
      <protection locked="0"/>
    </xf>
    <xf numFmtId="179" fontId="16" fillId="2" borderId="437" xfId="526" applyNumberFormat="1" applyFont="1" applyFill="1" applyBorder="1" applyAlignment="1" applyProtection="1">
      <alignment horizontal="right" vertical="center"/>
      <protection locked="0"/>
    </xf>
    <xf numFmtId="179" fontId="16" fillId="2" borderId="438" xfId="526" applyNumberFormat="1" applyFont="1" applyFill="1" applyBorder="1" applyAlignment="1" applyProtection="1">
      <alignment horizontal="right" vertical="center"/>
      <protection locked="0"/>
    </xf>
    <xf numFmtId="179" fontId="16" fillId="2" borderId="439" xfId="526" applyNumberFormat="1" applyFont="1" applyFill="1" applyBorder="1" applyAlignment="1" applyProtection="1">
      <alignment horizontal="right" vertical="center"/>
      <protection locked="0"/>
    </xf>
    <xf numFmtId="179" fontId="16" fillId="2" borderId="440" xfId="526" applyNumberFormat="1" applyFont="1" applyFill="1" applyBorder="1" applyAlignment="1" applyProtection="1">
      <alignment horizontal="right" vertical="center"/>
      <protection locked="0"/>
    </xf>
    <xf numFmtId="180" fontId="16" fillId="2" borderId="441" xfId="527" applyNumberFormat="1" applyFont="1" applyFill="1" applyBorder="1" applyAlignment="1" applyProtection="1">
      <alignment horizontal="right" vertical="center"/>
      <protection locked="0"/>
    </xf>
    <xf numFmtId="179" fontId="16" fillId="2" borderId="135" xfId="526" applyNumberFormat="1" applyFont="1" applyFill="1" applyBorder="1" applyAlignment="1" applyProtection="1">
      <alignment horizontal="right" vertical="center"/>
      <protection locked="0"/>
    </xf>
    <xf numFmtId="180" fontId="16" fillId="2" borderId="442" xfId="527" applyNumberFormat="1" applyFont="1" applyFill="1" applyBorder="1" applyAlignment="1" applyProtection="1">
      <alignment horizontal="right" vertical="center"/>
      <protection locked="0"/>
    </xf>
    <xf numFmtId="179" fontId="16" fillId="2" borderId="128" xfId="526" applyNumberFormat="1" applyFont="1" applyFill="1" applyBorder="1" applyAlignment="1" applyProtection="1">
      <alignment horizontal="right" vertical="center"/>
      <protection locked="0"/>
    </xf>
    <xf numFmtId="180" fontId="16" fillId="2" borderId="443" xfId="527" applyNumberFormat="1" applyFont="1" applyFill="1" applyBorder="1" applyAlignment="1" applyProtection="1">
      <alignment horizontal="right" vertical="center"/>
      <protection locked="0"/>
    </xf>
    <xf numFmtId="179" fontId="183" fillId="2" borderId="82" xfId="526" applyNumberFormat="1" applyFont="1" applyFill="1" applyBorder="1" applyAlignment="1">
      <alignment horizontal="right" vertical="center"/>
    </xf>
    <xf numFmtId="180" fontId="183" fillId="2" borderId="82" xfId="527" applyNumberFormat="1" applyFont="1" applyFill="1" applyBorder="1" applyAlignment="1">
      <alignment horizontal="right" vertical="center"/>
    </xf>
    <xf numFmtId="179" fontId="183" fillId="2" borderId="0" xfId="526" applyNumberFormat="1" applyFont="1" applyFill="1" applyAlignment="1">
      <alignment horizontal="right" vertical="center"/>
    </xf>
    <xf numFmtId="180" fontId="183" fillId="2" borderId="0" xfId="527" applyNumberFormat="1" applyFont="1" applyFill="1" applyBorder="1" applyAlignment="1">
      <alignment horizontal="right" vertical="center"/>
    </xf>
    <xf numFmtId="0" fontId="19" fillId="0" borderId="0" xfId="526" applyFont="1" applyAlignment="1">
      <alignment vertical="center"/>
    </xf>
    <xf numFmtId="0" fontId="23" fillId="2" borderId="0" xfId="526" applyFont="1" applyFill="1" applyAlignment="1">
      <alignment vertical="center"/>
    </xf>
    <xf numFmtId="38" fontId="16" fillId="2" borderId="0" xfId="526" applyNumberFormat="1" applyFont="1" applyFill="1" applyAlignment="1">
      <alignment vertical="center"/>
    </xf>
    <xf numFmtId="38" fontId="16" fillId="2" borderId="0" xfId="526" applyNumberFormat="1" applyFont="1" applyFill="1" applyAlignment="1">
      <alignment horizontal="right" vertical="center"/>
    </xf>
    <xf numFmtId="0" fontId="16" fillId="2" borderId="0" xfId="526" applyFont="1" applyFill="1" applyAlignment="1">
      <alignment horizontal="left" vertical="center"/>
    </xf>
    <xf numFmtId="0" fontId="16" fillId="2" borderId="86" xfId="526" applyFont="1" applyFill="1" applyBorder="1" applyAlignment="1">
      <alignment vertical="center"/>
    </xf>
    <xf numFmtId="0" fontId="16" fillId="2" borderId="82" xfId="526" applyFont="1" applyFill="1" applyBorder="1" applyAlignment="1">
      <alignment vertical="center"/>
    </xf>
    <xf numFmtId="181" fontId="23" fillId="2" borderId="373" xfId="526" applyNumberFormat="1" applyFont="1" applyFill="1" applyBorder="1" applyAlignment="1">
      <alignment horizontal="centerContinuous" vertical="center"/>
    </xf>
    <xf numFmtId="0" fontId="16" fillId="2" borderId="69" xfId="526" applyFont="1" applyFill="1" applyBorder="1" applyAlignment="1">
      <alignment vertical="center"/>
    </xf>
    <xf numFmtId="0" fontId="16" fillId="2" borderId="25" xfId="526" applyFont="1" applyFill="1" applyBorder="1" applyAlignment="1">
      <alignment horizontal="centerContinuous" vertical="center"/>
    </xf>
    <xf numFmtId="0" fontId="16" fillId="2" borderId="451" xfId="526" applyFont="1" applyFill="1" applyBorder="1" applyAlignment="1">
      <alignment horizontal="centerContinuous" vertical="center"/>
    </xf>
    <xf numFmtId="0" fontId="16" fillId="2" borderId="453" xfId="526" applyFont="1" applyFill="1" applyBorder="1" applyAlignment="1">
      <alignment horizontal="centerContinuous" vertical="center"/>
    </xf>
    <xf numFmtId="0" fontId="16" fillId="2" borderId="26" xfId="526" applyFont="1" applyFill="1" applyBorder="1" applyAlignment="1">
      <alignment horizontal="centerContinuous" vertical="center"/>
    </xf>
    <xf numFmtId="0" fontId="16" fillId="2" borderId="80" xfId="526" applyFont="1" applyFill="1" applyBorder="1" applyAlignment="1">
      <alignment horizontal="centerContinuous" vertical="center"/>
    </xf>
    <xf numFmtId="0" fontId="16" fillId="2" borderId="305" xfId="526" applyFont="1" applyFill="1" applyBorder="1" applyAlignment="1">
      <alignment horizontal="centerContinuous" vertical="center"/>
    </xf>
    <xf numFmtId="0" fontId="16" fillId="2" borderId="456" xfId="526" applyFont="1" applyFill="1" applyBorder="1" applyAlignment="1">
      <alignment horizontal="centerContinuous" vertical="center"/>
    </xf>
    <xf numFmtId="0" fontId="16" fillId="2" borderId="0" xfId="526" applyFont="1" applyFill="1" applyAlignment="1">
      <alignment horizontal="center" vertical="center"/>
    </xf>
    <xf numFmtId="0" fontId="16" fillId="2" borderId="297" xfId="526" applyFont="1" applyFill="1" applyBorder="1" applyAlignment="1">
      <alignment vertical="center"/>
    </xf>
    <xf numFmtId="0" fontId="16" fillId="2" borderId="6" xfId="526" applyFont="1" applyFill="1" applyBorder="1" applyAlignment="1">
      <alignment vertical="center"/>
    </xf>
    <xf numFmtId="0" fontId="16" fillId="2" borderId="463" xfId="526" applyFont="1" applyFill="1" applyBorder="1" applyAlignment="1">
      <alignment horizontal="center" vertical="center"/>
    </xf>
    <xf numFmtId="0" fontId="16" fillId="2" borderId="464" xfId="526" applyFont="1" applyFill="1" applyBorder="1" applyAlignment="1">
      <alignment horizontal="center" vertical="center"/>
    </xf>
    <xf numFmtId="0" fontId="16" fillId="2" borderId="466" xfId="526" applyFont="1" applyFill="1" applyBorder="1" applyAlignment="1">
      <alignment horizontal="center" vertical="center"/>
    </xf>
    <xf numFmtId="0" fontId="16" fillId="2" borderId="468" xfId="526" applyFont="1" applyFill="1" applyBorder="1" applyAlignment="1">
      <alignment horizontal="center" vertical="center"/>
    </xf>
    <xf numFmtId="0" fontId="23" fillId="2" borderId="28" xfId="526" applyFont="1" applyFill="1" applyBorder="1" applyAlignment="1">
      <alignment vertical="center"/>
    </xf>
    <xf numFmtId="0" fontId="23" fillId="2" borderId="17" xfId="526" applyFont="1" applyFill="1" applyBorder="1" applyAlignment="1">
      <alignment vertical="center"/>
    </xf>
    <xf numFmtId="3" fontId="23" fillId="2" borderId="28" xfId="516" applyNumberFormat="1" applyFont="1" applyFill="1" applyBorder="1" applyAlignment="1" applyProtection="1">
      <alignment vertical="center"/>
    </xf>
    <xf numFmtId="3" fontId="23" fillId="2" borderId="29" xfId="516" applyNumberFormat="1" applyFont="1" applyFill="1" applyBorder="1" applyAlignment="1" applyProtection="1">
      <alignment vertical="center"/>
    </xf>
    <xf numFmtId="3" fontId="23" fillId="2" borderId="30" xfId="516" applyNumberFormat="1" applyFont="1" applyFill="1" applyBorder="1" applyAlignment="1" applyProtection="1">
      <alignment vertical="center"/>
    </xf>
    <xf numFmtId="3" fontId="23" fillId="2" borderId="121" xfId="516" applyNumberFormat="1" applyFont="1" applyFill="1" applyBorder="1" applyAlignment="1" applyProtection="1">
      <alignment vertical="center"/>
    </xf>
    <xf numFmtId="3" fontId="23" fillId="2" borderId="376" xfId="516" applyNumberFormat="1" applyFont="1" applyFill="1" applyBorder="1" applyAlignment="1" applyProtection="1">
      <alignment vertical="center"/>
    </xf>
    <xf numFmtId="3" fontId="23" fillId="2" borderId="109" xfId="516" applyNumberFormat="1" applyFont="1" applyFill="1" applyBorder="1" applyAlignment="1" applyProtection="1">
      <alignment vertical="center"/>
    </xf>
    <xf numFmtId="3" fontId="23" fillId="2" borderId="31" xfId="516" applyNumberFormat="1" applyFont="1" applyFill="1" applyBorder="1" applyAlignment="1" applyProtection="1">
      <alignment horizontal="right" vertical="center"/>
    </xf>
    <xf numFmtId="3" fontId="16" fillId="2" borderId="32" xfId="516" applyNumberFormat="1" applyFont="1" applyFill="1" applyBorder="1" applyAlignment="1" applyProtection="1">
      <alignment horizontal="right" vertical="center"/>
    </xf>
    <xf numFmtId="180" fontId="16" fillId="2" borderId="469" xfId="527" applyNumberFormat="1" applyFont="1" applyFill="1" applyBorder="1" applyAlignment="1" applyProtection="1">
      <alignment horizontal="right" vertical="center"/>
    </xf>
    <xf numFmtId="3" fontId="23" fillId="2" borderId="34" xfId="516" applyNumberFormat="1" applyFont="1" applyFill="1" applyBorder="1" applyAlignment="1" applyProtection="1">
      <alignment horizontal="right" vertical="center"/>
    </xf>
    <xf numFmtId="3" fontId="23" fillId="2" borderId="16" xfId="516" applyNumberFormat="1" applyFont="1" applyFill="1" applyBorder="1" applyAlignment="1" applyProtection="1">
      <alignment horizontal="right" vertical="center"/>
    </xf>
    <xf numFmtId="180" fontId="16" fillId="2" borderId="33" xfId="527" applyNumberFormat="1" applyFont="1" applyFill="1" applyBorder="1" applyAlignment="1" applyProtection="1">
      <alignment horizontal="right" vertical="center"/>
    </xf>
    <xf numFmtId="180" fontId="16" fillId="2" borderId="470" xfId="527" applyNumberFormat="1" applyFont="1" applyFill="1" applyBorder="1" applyAlignment="1" applyProtection="1">
      <alignment horizontal="right" vertical="center"/>
    </xf>
    <xf numFmtId="0" fontId="16" fillId="2" borderId="35" xfId="526" applyFont="1" applyFill="1" applyBorder="1" applyAlignment="1">
      <alignment vertical="center"/>
    </xf>
    <xf numFmtId="3" fontId="16" fillId="2" borderId="36" xfId="516" applyNumberFormat="1" applyFont="1" applyFill="1" applyBorder="1" applyAlignment="1" applyProtection="1">
      <alignment vertical="center"/>
      <protection locked="0"/>
    </xf>
    <xf numFmtId="3" fontId="16" fillId="2" borderId="37" xfId="516" applyNumberFormat="1" applyFont="1" applyFill="1" applyBorder="1" applyAlignment="1" applyProtection="1">
      <alignment vertical="center"/>
    </xf>
    <xf numFmtId="3" fontId="16" fillId="2" borderId="38" xfId="516" applyNumberFormat="1" applyFont="1" applyFill="1" applyBorder="1" applyAlignment="1" applyProtection="1">
      <alignment vertical="center"/>
      <protection locked="0"/>
    </xf>
    <xf numFmtId="3" fontId="16" fillId="2" borderId="38" xfId="516" applyNumberFormat="1" applyFont="1" applyFill="1" applyBorder="1" applyAlignment="1" applyProtection="1">
      <alignment vertical="center"/>
    </xf>
    <xf numFmtId="3" fontId="16" fillId="2" borderId="417" xfId="516" applyNumberFormat="1" applyFont="1" applyFill="1" applyBorder="1" applyAlignment="1" applyProtection="1">
      <alignment vertical="center"/>
    </xf>
    <xf numFmtId="3" fontId="16" fillId="2" borderId="471" xfId="516" applyNumberFormat="1" applyFont="1" applyFill="1" applyBorder="1" applyAlignment="1" applyProtection="1">
      <alignment vertical="center"/>
    </xf>
    <xf numFmtId="3" fontId="16" fillId="2" borderId="418" xfId="516" applyNumberFormat="1" applyFont="1" applyFill="1" applyBorder="1" applyAlignment="1" applyProtection="1">
      <alignment vertical="center"/>
      <protection locked="0"/>
    </xf>
    <xf numFmtId="3" fontId="16" fillId="2" borderId="40" xfId="516" applyNumberFormat="1" applyFont="1" applyFill="1" applyBorder="1" applyAlignment="1" applyProtection="1">
      <alignment horizontal="right" vertical="center"/>
      <protection locked="0"/>
    </xf>
    <xf numFmtId="3" fontId="16" fillId="2" borderId="41" xfId="516" applyNumberFormat="1" applyFont="1" applyFill="1" applyBorder="1" applyAlignment="1" applyProtection="1">
      <alignment horizontal="right" vertical="center"/>
    </xf>
    <xf numFmtId="180" fontId="16" fillId="2" borderId="136" xfId="527" applyNumberFormat="1" applyFont="1" applyFill="1" applyBorder="1" applyAlignment="1" applyProtection="1">
      <alignment horizontal="right" vertical="center"/>
    </xf>
    <xf numFmtId="3" fontId="16" fillId="2" borderId="43" xfId="516" applyNumberFormat="1" applyFont="1" applyFill="1" applyBorder="1" applyAlignment="1" applyProtection="1">
      <alignment horizontal="right" vertical="center"/>
    </xf>
    <xf numFmtId="3" fontId="16" fillId="2" borderId="44" xfId="516" applyNumberFormat="1" applyFont="1" applyFill="1" applyBorder="1" applyAlignment="1" applyProtection="1">
      <alignment horizontal="right" vertical="center"/>
      <protection locked="0"/>
    </xf>
    <xf numFmtId="180" fontId="16" fillId="2" borderId="42" xfId="527" applyNumberFormat="1" applyFont="1" applyFill="1" applyBorder="1" applyAlignment="1" applyProtection="1">
      <alignment horizontal="right" vertical="center"/>
    </xf>
    <xf numFmtId="3" fontId="16" fillId="2" borderId="44" xfId="516" applyNumberFormat="1" applyFont="1" applyFill="1" applyBorder="1" applyAlignment="1" applyProtection="1">
      <alignment horizontal="right" vertical="center"/>
    </xf>
    <xf numFmtId="180" fontId="16" fillId="2" borderId="419" xfId="527" applyNumberFormat="1" applyFont="1" applyFill="1" applyBorder="1" applyAlignment="1" applyProtection="1">
      <alignment horizontal="right" vertical="center"/>
    </xf>
    <xf numFmtId="0" fontId="16" fillId="2" borderId="327" xfId="526" applyFont="1" applyFill="1" applyBorder="1" applyAlignment="1">
      <alignment vertical="center"/>
    </xf>
    <xf numFmtId="3" fontId="16" fillId="2" borderId="230" xfId="516" applyNumberFormat="1" applyFont="1" applyFill="1" applyBorder="1" applyAlignment="1" applyProtection="1">
      <alignment vertical="center"/>
      <protection locked="0"/>
    </xf>
    <xf numFmtId="3" fontId="16" fillId="2" borderId="328" xfId="516" applyNumberFormat="1" applyFont="1" applyFill="1" applyBorder="1" applyAlignment="1" applyProtection="1">
      <alignment vertical="center"/>
    </xf>
    <xf numFmtId="3" fontId="16" fillId="2" borderId="235" xfId="516" applyNumberFormat="1" applyFont="1" applyFill="1" applyBorder="1" applyAlignment="1" applyProtection="1">
      <alignment vertical="center"/>
      <protection locked="0"/>
    </xf>
    <xf numFmtId="3" fontId="16" fillId="2" borderId="235" xfId="516" applyNumberFormat="1" applyFont="1" applyFill="1" applyBorder="1" applyAlignment="1" applyProtection="1">
      <alignment vertical="center"/>
    </xf>
    <xf numFmtId="3" fontId="16" fillId="2" borderId="233" xfId="516" applyNumberFormat="1" applyFont="1" applyFill="1" applyBorder="1" applyAlignment="1" applyProtection="1">
      <alignment vertical="center"/>
    </xf>
    <xf numFmtId="3" fontId="16" fillId="2" borderId="234" xfId="516" applyNumberFormat="1" applyFont="1" applyFill="1" applyBorder="1" applyAlignment="1" applyProtection="1">
      <alignment vertical="center"/>
    </xf>
    <xf numFmtId="3" fontId="16" fillId="2" borderId="326" xfId="516" applyNumberFormat="1" applyFont="1" applyFill="1" applyBorder="1" applyAlignment="1" applyProtection="1">
      <alignment vertical="center"/>
      <protection locked="0"/>
    </xf>
    <xf numFmtId="3" fontId="16" fillId="2" borderId="209" xfId="516" applyNumberFormat="1" applyFont="1" applyFill="1" applyBorder="1" applyAlignment="1" applyProtection="1">
      <alignment horizontal="right" vertical="center"/>
      <protection locked="0"/>
    </xf>
    <xf numFmtId="3" fontId="16" fillId="2" borderId="472" xfId="516" applyNumberFormat="1" applyFont="1" applyFill="1" applyBorder="1" applyAlignment="1" applyProtection="1">
      <alignment horizontal="right" vertical="center"/>
    </xf>
    <xf numFmtId="180" fontId="16" fillId="2" borderId="398" xfId="527" applyNumberFormat="1" applyFont="1" applyFill="1" applyBorder="1" applyAlignment="1" applyProtection="1">
      <alignment horizontal="right" vertical="center"/>
    </xf>
    <xf numFmtId="3" fontId="16" fillId="2" borderId="284" xfId="516" applyNumberFormat="1" applyFont="1" applyFill="1" applyBorder="1" applyAlignment="1" applyProtection="1">
      <alignment horizontal="right" vertical="center"/>
    </xf>
    <xf numFmtId="3" fontId="16" fillId="2" borderId="210" xfId="516" applyNumberFormat="1" applyFont="1" applyFill="1" applyBorder="1" applyAlignment="1" applyProtection="1">
      <alignment horizontal="right" vertical="center"/>
      <protection locked="0"/>
    </xf>
    <xf numFmtId="180" fontId="16" fillId="2" borderId="396" xfId="527" applyNumberFormat="1" applyFont="1" applyFill="1" applyBorder="1" applyAlignment="1" applyProtection="1">
      <alignment horizontal="right" vertical="center"/>
    </xf>
    <xf numFmtId="3" fontId="16" fillId="2" borderId="210" xfId="516" applyNumberFormat="1" applyFont="1" applyFill="1" applyBorder="1" applyAlignment="1" applyProtection="1">
      <alignment horizontal="right" vertical="center"/>
    </xf>
    <xf numFmtId="180" fontId="16" fillId="2" borderId="400" xfId="527" applyNumberFormat="1" applyFont="1" applyFill="1" applyBorder="1" applyAlignment="1" applyProtection="1">
      <alignment horizontal="right" vertical="center"/>
    </xf>
    <xf numFmtId="0" fontId="16" fillId="2" borderId="179" xfId="526" applyFont="1" applyFill="1" applyBorder="1" applyAlignment="1">
      <alignment vertical="center"/>
    </xf>
    <xf numFmtId="0" fontId="16" fillId="2" borderId="236" xfId="526" applyFont="1" applyFill="1" applyBorder="1" applyAlignment="1">
      <alignment vertical="center"/>
    </xf>
    <xf numFmtId="3" fontId="16" fillId="2" borderId="231" xfId="516" applyNumberFormat="1" applyFont="1" applyFill="1" applyBorder="1" applyAlignment="1" applyProtection="1">
      <alignment vertical="center"/>
      <protection locked="0"/>
    </xf>
    <xf numFmtId="3" fontId="16" fillId="2" borderId="237" xfId="516" applyNumberFormat="1" applyFont="1" applyFill="1" applyBorder="1" applyAlignment="1" applyProtection="1">
      <alignment vertical="center"/>
    </xf>
    <xf numFmtId="3" fontId="16" fillId="2" borderId="238" xfId="516" applyNumberFormat="1" applyFont="1" applyFill="1" applyBorder="1" applyAlignment="1" applyProtection="1">
      <alignment vertical="center"/>
      <protection locked="0"/>
    </xf>
    <xf numFmtId="3" fontId="16" fillId="2" borderId="238" xfId="516" applyNumberFormat="1" applyFont="1" applyFill="1" applyBorder="1" applyAlignment="1" applyProtection="1">
      <alignment vertical="center"/>
    </xf>
    <xf numFmtId="3" fontId="16" fillId="2" borderId="429" xfId="516" applyNumberFormat="1" applyFont="1" applyFill="1" applyBorder="1" applyAlignment="1" applyProtection="1">
      <alignment vertical="center"/>
    </xf>
    <xf numFmtId="3" fontId="16" fillId="2" borderId="473" xfId="516" applyNumberFormat="1" applyFont="1" applyFill="1" applyBorder="1" applyAlignment="1" applyProtection="1">
      <alignment vertical="center"/>
    </xf>
    <xf numFmtId="3" fontId="16" fillId="2" borderId="430" xfId="516" applyNumberFormat="1" applyFont="1" applyFill="1" applyBorder="1" applyAlignment="1" applyProtection="1">
      <alignment vertical="center"/>
      <protection locked="0"/>
    </xf>
    <xf numFmtId="3" fontId="16" fillId="2" borderId="211" xfId="516" applyNumberFormat="1" applyFont="1" applyFill="1" applyBorder="1" applyAlignment="1" applyProtection="1">
      <alignment horizontal="right" vertical="center"/>
      <protection locked="0"/>
    </xf>
    <xf numFmtId="3" fontId="16" fillId="2" borderId="239" xfId="516" applyNumberFormat="1" applyFont="1" applyFill="1" applyBorder="1" applyAlignment="1" applyProtection="1">
      <alignment horizontal="right" vertical="center"/>
    </xf>
    <xf numFmtId="180" fontId="16" fillId="2" borderId="431" xfId="527" applyNumberFormat="1" applyFont="1" applyFill="1" applyBorder="1" applyAlignment="1" applyProtection="1">
      <alignment horizontal="right" vertical="center"/>
    </xf>
    <xf numFmtId="3" fontId="16" fillId="2" borderId="212" xfId="516" applyNumberFormat="1" applyFont="1" applyFill="1" applyBorder="1" applyAlignment="1" applyProtection="1">
      <alignment horizontal="right" vertical="center"/>
    </xf>
    <xf numFmtId="3" fontId="16" fillId="2" borderId="213" xfId="516" applyNumberFormat="1" applyFont="1" applyFill="1" applyBorder="1" applyAlignment="1" applyProtection="1">
      <alignment horizontal="right" vertical="center"/>
      <protection locked="0"/>
    </xf>
    <xf numFmtId="180" fontId="16" fillId="2" borderId="214" xfId="527" applyNumberFormat="1" applyFont="1" applyFill="1" applyBorder="1" applyAlignment="1" applyProtection="1">
      <alignment horizontal="right" vertical="center"/>
    </xf>
    <xf numFmtId="3" fontId="16" fillId="2" borderId="213" xfId="516" applyNumberFormat="1" applyFont="1" applyFill="1" applyBorder="1" applyAlignment="1" applyProtection="1">
      <alignment horizontal="right" vertical="center"/>
    </xf>
    <xf numFmtId="180" fontId="16" fillId="2" borderId="433" xfId="527" applyNumberFormat="1" applyFont="1" applyFill="1" applyBorder="1" applyAlignment="1" applyProtection="1">
      <alignment horizontal="right" vertical="center"/>
    </xf>
    <xf numFmtId="0" fontId="23" fillId="2" borderId="84" xfId="526" applyFont="1" applyFill="1" applyBorder="1" applyAlignment="1">
      <alignment vertical="center"/>
    </xf>
    <xf numFmtId="0" fontId="23" fillId="2" borderId="83" xfId="526" applyFont="1" applyFill="1" applyBorder="1" applyAlignment="1">
      <alignment vertical="center"/>
    </xf>
    <xf numFmtId="3" fontId="23" fillId="2" borderId="84" xfId="516" applyNumberFormat="1" applyFont="1" applyFill="1" applyBorder="1" applyAlignment="1" applyProtection="1">
      <alignment vertical="center"/>
    </xf>
    <xf numFmtId="3" fontId="23" fillId="2" borderId="474" xfId="516" applyNumberFormat="1" applyFont="1" applyFill="1" applyBorder="1" applyAlignment="1" applyProtection="1">
      <alignment vertical="center"/>
    </xf>
    <xf numFmtId="3" fontId="23" fillId="2" borderId="85" xfId="516" applyNumberFormat="1" applyFont="1" applyFill="1" applyBorder="1" applyAlignment="1" applyProtection="1">
      <alignment vertical="center"/>
    </xf>
    <xf numFmtId="3" fontId="23" fillId="2" borderId="475" xfId="516" applyNumberFormat="1" applyFont="1" applyFill="1" applyBorder="1" applyAlignment="1" applyProtection="1">
      <alignment vertical="center"/>
    </xf>
    <xf numFmtId="3" fontId="23" fillId="2" borderId="170" xfId="516" applyNumberFormat="1" applyFont="1" applyFill="1" applyBorder="1" applyAlignment="1" applyProtection="1">
      <alignment vertical="center"/>
    </xf>
    <xf numFmtId="3" fontId="23" fillId="2" borderId="476" xfId="516" applyNumberFormat="1" applyFont="1" applyFill="1" applyBorder="1" applyAlignment="1" applyProtection="1">
      <alignment vertical="center"/>
    </xf>
    <xf numFmtId="3" fontId="23" fillId="2" borderId="477" xfId="516" applyNumberFormat="1" applyFont="1" applyFill="1" applyBorder="1" applyAlignment="1" applyProtection="1">
      <alignment horizontal="right" vertical="center"/>
    </xf>
    <xf numFmtId="3" fontId="16" fillId="2" borderId="478" xfId="516" applyNumberFormat="1" applyFont="1" applyFill="1" applyBorder="1" applyAlignment="1" applyProtection="1">
      <alignment horizontal="right" vertical="center"/>
    </xf>
    <xf numFmtId="180" fontId="16" fillId="2" borderId="479" xfId="527" applyNumberFormat="1" applyFont="1" applyFill="1" applyBorder="1" applyAlignment="1" applyProtection="1">
      <alignment horizontal="right" vertical="center"/>
    </xf>
    <xf numFmtId="3" fontId="23" fillId="2" borderId="480" xfId="516" applyNumberFormat="1" applyFont="1" applyFill="1" applyBorder="1" applyAlignment="1" applyProtection="1">
      <alignment horizontal="right" vertical="center"/>
    </xf>
    <xf numFmtId="3" fontId="23" fillId="2" borderId="481" xfId="516" applyNumberFormat="1" applyFont="1" applyFill="1" applyBorder="1" applyAlignment="1" applyProtection="1">
      <alignment horizontal="right" vertical="center"/>
    </xf>
    <xf numFmtId="180" fontId="16" fillId="2" borderId="482" xfId="527" applyNumberFormat="1" applyFont="1" applyFill="1" applyBorder="1" applyAlignment="1" applyProtection="1">
      <alignment horizontal="right" vertical="center"/>
    </xf>
    <xf numFmtId="180" fontId="16" fillId="2" borderId="483" xfId="527" applyNumberFormat="1" applyFont="1" applyFill="1" applyBorder="1" applyAlignment="1" applyProtection="1">
      <alignment horizontal="right" vertical="center"/>
    </xf>
    <xf numFmtId="0" fontId="16" fillId="2" borderId="23" xfId="526" applyFont="1" applyFill="1" applyBorder="1" applyAlignment="1">
      <alignment vertical="center"/>
    </xf>
    <xf numFmtId="3" fontId="16" fillId="2" borderId="47" xfId="516" applyNumberFormat="1" applyFont="1" applyFill="1" applyBorder="1" applyAlignment="1" applyProtection="1">
      <alignment vertical="center"/>
    </xf>
    <xf numFmtId="3" fontId="16" fillId="2" borderId="48" xfId="516" applyNumberFormat="1" applyFont="1" applyFill="1" applyBorder="1" applyAlignment="1" applyProtection="1">
      <alignment vertical="center"/>
    </xf>
    <xf numFmtId="3" fontId="16" fillId="2" borderId="49" xfId="516" applyNumberFormat="1" applyFont="1" applyFill="1" applyBorder="1" applyAlignment="1" applyProtection="1">
      <alignment vertical="center"/>
    </xf>
    <xf numFmtId="3" fontId="16" fillId="2" borderId="484" xfId="516" applyNumberFormat="1" applyFont="1" applyFill="1" applyBorder="1" applyAlignment="1" applyProtection="1">
      <alignment vertical="center"/>
    </xf>
    <xf numFmtId="3" fontId="16" fillId="2" borderId="485" xfId="516" applyNumberFormat="1" applyFont="1" applyFill="1" applyBorder="1" applyAlignment="1" applyProtection="1">
      <alignment vertical="center"/>
    </xf>
    <xf numFmtId="3" fontId="16" fillId="2" borderId="95" xfId="516" applyNumberFormat="1" applyFont="1" applyFill="1" applyBorder="1" applyAlignment="1" applyProtection="1">
      <alignment vertical="center"/>
    </xf>
    <xf numFmtId="3" fontId="16" fillId="2" borderId="51" xfId="516" applyNumberFormat="1" applyFont="1" applyFill="1" applyBorder="1" applyAlignment="1" applyProtection="1">
      <alignment horizontal="right" vertical="center"/>
    </xf>
    <xf numFmtId="3" fontId="16" fillId="2" borderId="52" xfId="516" applyNumberFormat="1" applyFont="1" applyFill="1" applyBorder="1" applyAlignment="1" applyProtection="1">
      <alignment horizontal="right" vertical="center"/>
    </xf>
    <xf numFmtId="180" fontId="16" fillId="2" borderId="486" xfId="527" applyNumberFormat="1" applyFont="1" applyFill="1" applyBorder="1" applyAlignment="1" applyProtection="1">
      <alignment horizontal="right" vertical="center"/>
    </xf>
    <xf numFmtId="3" fontId="16" fillId="2" borderId="54" xfId="516" applyNumberFormat="1" applyFont="1" applyFill="1" applyBorder="1" applyAlignment="1" applyProtection="1">
      <alignment horizontal="right" vertical="center"/>
    </xf>
    <xf numFmtId="3" fontId="16" fillId="2" borderId="15" xfId="516" applyNumberFormat="1" applyFont="1" applyFill="1" applyBorder="1" applyAlignment="1" applyProtection="1">
      <alignment horizontal="right" vertical="center"/>
    </xf>
    <xf numFmtId="180" fontId="16" fillId="2" borderId="53" xfId="527" applyNumberFormat="1" applyFont="1" applyFill="1" applyBorder="1" applyAlignment="1" applyProtection="1">
      <alignment horizontal="right" vertical="center"/>
    </xf>
    <xf numFmtId="180" fontId="16" fillId="2" borderId="487" xfId="527" applyNumberFormat="1" applyFont="1" applyFill="1" applyBorder="1" applyAlignment="1" applyProtection="1">
      <alignment horizontal="right" vertical="center"/>
    </xf>
    <xf numFmtId="0" fontId="16" fillId="2" borderId="317" xfId="526" applyFont="1" applyFill="1" applyBorder="1" applyAlignment="1">
      <alignment vertical="center"/>
    </xf>
    <xf numFmtId="3" fontId="16" fillId="2" borderId="316" xfId="516" applyNumberFormat="1" applyFont="1" applyFill="1" applyBorder="1" applyAlignment="1" applyProtection="1">
      <alignment vertical="center"/>
      <protection locked="0"/>
    </xf>
    <xf numFmtId="3" fontId="16" fillId="2" borderId="286" xfId="516" applyNumberFormat="1" applyFont="1" applyFill="1" applyBorder="1" applyAlignment="1" applyProtection="1">
      <alignment vertical="center"/>
    </xf>
    <xf numFmtId="3" fontId="16" fillId="2" borderId="319" xfId="516" applyNumberFormat="1" applyFont="1" applyFill="1" applyBorder="1" applyAlignment="1" applyProtection="1">
      <alignment vertical="center"/>
      <protection locked="0"/>
    </xf>
    <xf numFmtId="3" fontId="16" fillId="2" borderId="319" xfId="516" applyNumberFormat="1" applyFont="1" applyFill="1" applyBorder="1" applyAlignment="1" applyProtection="1">
      <alignment vertical="center"/>
    </xf>
    <xf numFmtId="3" fontId="16" fillId="2" borderId="405" xfId="516" applyNumberFormat="1" applyFont="1" applyFill="1" applyBorder="1" applyAlignment="1" applyProtection="1">
      <alignment vertical="center"/>
    </xf>
    <xf numFmtId="3" fontId="16" fillId="2" borderId="488" xfId="516" applyNumberFormat="1" applyFont="1" applyFill="1" applyBorder="1" applyAlignment="1" applyProtection="1">
      <alignment vertical="center"/>
    </xf>
    <xf numFmtId="3" fontId="16" fillId="2" borderId="318" xfId="516" applyNumberFormat="1" applyFont="1" applyFill="1" applyBorder="1" applyAlignment="1" applyProtection="1">
      <alignment vertical="center"/>
      <protection locked="0"/>
    </xf>
    <xf numFmtId="3" fontId="16" fillId="2" borderId="283" xfId="516" applyNumberFormat="1" applyFont="1" applyFill="1" applyBorder="1" applyAlignment="1" applyProtection="1">
      <alignment horizontal="right" vertical="center"/>
      <protection locked="0"/>
    </xf>
    <xf numFmtId="3" fontId="16" fillId="2" borderId="315" xfId="516" applyNumberFormat="1" applyFont="1" applyFill="1" applyBorder="1" applyAlignment="1" applyProtection="1">
      <alignment horizontal="right" vertical="center"/>
    </xf>
    <xf numFmtId="180" fontId="16" fillId="2" borderId="406" xfId="527" applyNumberFormat="1" applyFont="1" applyFill="1" applyBorder="1" applyAlignment="1" applyProtection="1">
      <alignment horizontal="right" vertical="center"/>
    </xf>
    <xf numFmtId="3" fontId="16" fillId="2" borderId="304" xfId="516" applyNumberFormat="1" applyFont="1" applyFill="1" applyBorder="1" applyAlignment="1" applyProtection="1">
      <alignment horizontal="right" vertical="center"/>
    </xf>
    <xf numFmtId="3" fontId="16" fillId="2" borderId="11" xfId="516" applyNumberFormat="1" applyFont="1" applyFill="1" applyBorder="1" applyAlignment="1" applyProtection="1">
      <alignment horizontal="right" vertical="center"/>
      <protection locked="0"/>
    </xf>
    <xf numFmtId="180" fontId="16" fillId="2" borderId="305" xfId="527" applyNumberFormat="1" applyFont="1" applyFill="1" applyBorder="1" applyAlignment="1" applyProtection="1">
      <alignment horizontal="right" vertical="center"/>
    </xf>
    <xf numFmtId="3" fontId="16" fillId="2" borderId="11" xfId="516" applyNumberFormat="1" applyFont="1" applyFill="1" applyBorder="1" applyAlignment="1" applyProtection="1">
      <alignment horizontal="right" vertical="center"/>
    </xf>
    <xf numFmtId="180" fontId="16" fillId="2" borderId="408" xfId="527" applyNumberFormat="1" applyFont="1" applyFill="1" applyBorder="1" applyAlignment="1" applyProtection="1">
      <alignment horizontal="right" vertical="center"/>
    </xf>
    <xf numFmtId="38" fontId="16" fillId="2" borderId="240" xfId="516" applyFont="1" applyFill="1" applyBorder="1" applyAlignment="1" applyProtection="1">
      <alignment horizontal="left" vertical="center"/>
    </xf>
    <xf numFmtId="3" fontId="16" fillId="2" borderId="241" xfId="516" applyNumberFormat="1" applyFont="1" applyFill="1" applyBorder="1" applyAlignment="1" applyProtection="1">
      <alignment vertical="center"/>
      <protection locked="0"/>
    </xf>
    <xf numFmtId="3" fontId="16" fillId="2" borderId="242" xfId="516" applyNumberFormat="1" applyFont="1" applyFill="1" applyBorder="1" applyAlignment="1" applyProtection="1">
      <alignment vertical="center"/>
    </xf>
    <xf numFmtId="3" fontId="16" fillId="2" borderId="243" xfId="516" applyNumberFormat="1" applyFont="1" applyFill="1" applyBorder="1" applyAlignment="1" applyProtection="1">
      <alignment vertical="center"/>
      <protection locked="0"/>
    </xf>
    <xf numFmtId="3" fontId="16" fillId="2" borderId="243" xfId="516" applyNumberFormat="1" applyFont="1" applyFill="1" applyBorder="1" applyAlignment="1" applyProtection="1">
      <alignment vertical="center"/>
    </xf>
    <xf numFmtId="3" fontId="16" fillId="2" borderId="410" xfId="516" applyNumberFormat="1" applyFont="1" applyFill="1" applyBorder="1" applyAlignment="1" applyProtection="1">
      <alignment vertical="center"/>
    </xf>
    <xf numFmtId="3" fontId="16" fillId="2" borderId="489" xfId="516" applyNumberFormat="1" applyFont="1" applyFill="1" applyBorder="1" applyAlignment="1" applyProtection="1">
      <alignment vertical="center"/>
    </xf>
    <xf numFmtId="3" fontId="16" fillId="2" borderId="411" xfId="516" applyNumberFormat="1" applyFont="1" applyFill="1" applyBorder="1" applyAlignment="1" applyProtection="1">
      <alignment vertical="center"/>
      <protection locked="0"/>
    </xf>
    <xf numFmtId="3" fontId="16" fillId="2" borderId="215" xfId="516" applyNumberFormat="1" applyFont="1" applyFill="1" applyBorder="1" applyAlignment="1" applyProtection="1">
      <alignment horizontal="right" vertical="center"/>
      <protection locked="0"/>
    </xf>
    <xf numFmtId="3" fontId="16" fillId="2" borderId="245" xfId="516" applyNumberFormat="1" applyFont="1" applyFill="1" applyBorder="1" applyAlignment="1" applyProtection="1">
      <alignment horizontal="right" vertical="center"/>
    </xf>
    <xf numFmtId="180" fontId="16" fillId="2" borderId="412" xfId="527" applyNumberFormat="1" applyFont="1" applyFill="1" applyBorder="1" applyAlignment="1" applyProtection="1">
      <alignment horizontal="right" vertical="center"/>
    </xf>
    <xf numFmtId="3" fontId="16" fillId="2" borderId="216" xfId="516" applyNumberFormat="1" applyFont="1" applyFill="1" applyBorder="1" applyAlignment="1" applyProtection="1">
      <alignment horizontal="right" vertical="center"/>
    </xf>
    <xf numFmtId="3" fontId="16" fillId="2" borderId="217" xfId="516" applyNumberFormat="1" applyFont="1" applyFill="1" applyBorder="1" applyAlignment="1" applyProtection="1">
      <alignment horizontal="right" vertical="center"/>
      <protection locked="0"/>
    </xf>
    <xf numFmtId="180" fontId="16" fillId="2" borderId="218" xfId="527" applyNumberFormat="1" applyFont="1" applyFill="1" applyBorder="1" applyAlignment="1" applyProtection="1">
      <alignment horizontal="right" vertical="center"/>
    </xf>
    <xf numFmtId="3" fontId="16" fillId="2" borderId="217" xfId="516" applyNumberFormat="1" applyFont="1" applyFill="1" applyBorder="1" applyAlignment="1" applyProtection="1">
      <alignment horizontal="right" vertical="center"/>
    </xf>
    <xf numFmtId="180" fontId="16" fillId="2" borderId="414" xfId="527" applyNumberFormat="1" applyFont="1" applyFill="1" applyBorder="1" applyAlignment="1" applyProtection="1">
      <alignment horizontal="right" vertical="center"/>
    </xf>
    <xf numFmtId="0" fontId="16" fillId="2" borderId="372" xfId="526" applyFont="1" applyFill="1" applyBorder="1" applyAlignment="1">
      <alignment vertical="center"/>
    </xf>
    <xf numFmtId="3" fontId="16" fillId="2" borderId="232" xfId="516" applyNumberFormat="1" applyFont="1" applyFill="1" applyBorder="1" applyAlignment="1" applyProtection="1">
      <alignment vertical="center"/>
    </xf>
    <xf numFmtId="0" fontId="16" fillId="2" borderId="17" xfId="526" applyFont="1" applyFill="1" applyBorder="1" applyAlignment="1">
      <alignment vertical="center"/>
    </xf>
    <xf numFmtId="0" fontId="16" fillId="2" borderId="208" xfId="526" applyFont="1" applyFill="1" applyBorder="1" applyAlignment="1">
      <alignment vertical="center"/>
    </xf>
    <xf numFmtId="3" fontId="16" fillId="2" borderId="246" xfId="516" applyNumberFormat="1" applyFont="1" applyFill="1" applyBorder="1" applyAlignment="1" applyProtection="1">
      <alignment vertical="center"/>
      <protection locked="0"/>
    </xf>
    <xf numFmtId="3" fontId="16" fillId="2" borderId="247" xfId="516" applyNumberFormat="1" applyFont="1" applyFill="1" applyBorder="1" applyAlignment="1" applyProtection="1">
      <alignment vertical="center"/>
    </xf>
    <xf numFmtId="3" fontId="16" fillId="2" borderId="248" xfId="516" applyNumberFormat="1" applyFont="1" applyFill="1" applyBorder="1" applyAlignment="1" applyProtection="1">
      <alignment vertical="center"/>
      <protection locked="0"/>
    </xf>
    <xf numFmtId="3" fontId="16" fillId="2" borderId="248" xfId="516" applyNumberFormat="1" applyFont="1" applyFill="1" applyBorder="1" applyAlignment="1" applyProtection="1">
      <alignment vertical="center"/>
    </xf>
    <xf numFmtId="3" fontId="16" fillId="2" borderId="330" xfId="516" applyNumberFormat="1" applyFont="1" applyFill="1" applyBorder="1" applyAlignment="1" applyProtection="1">
      <alignment vertical="center"/>
    </xf>
    <xf numFmtId="3" fontId="16" fillId="2" borderId="258" xfId="516" applyNumberFormat="1" applyFont="1" applyFill="1" applyBorder="1" applyAlignment="1" applyProtection="1">
      <alignment vertical="center"/>
    </xf>
    <xf numFmtId="3" fontId="16" fillId="2" borderId="266" xfId="516" applyNumberFormat="1" applyFont="1" applyFill="1" applyBorder="1" applyAlignment="1" applyProtection="1">
      <alignment vertical="center"/>
      <protection locked="0"/>
    </xf>
    <xf numFmtId="3" fontId="16" fillId="2" borderId="220" xfId="516" applyNumberFormat="1" applyFont="1" applyFill="1" applyBorder="1" applyAlignment="1" applyProtection="1">
      <alignment horizontal="right" vertical="center"/>
      <protection locked="0"/>
    </xf>
    <xf numFmtId="3" fontId="16" fillId="2" borderId="250" xfId="516" applyNumberFormat="1" applyFont="1" applyFill="1" applyBorder="1" applyAlignment="1" applyProtection="1">
      <alignment horizontal="right" vertical="center"/>
    </xf>
    <xf numFmtId="180" fontId="16" fillId="2" borderId="402" xfId="527" applyNumberFormat="1" applyFont="1" applyFill="1" applyBorder="1" applyAlignment="1" applyProtection="1">
      <alignment horizontal="right" vertical="center"/>
    </xf>
    <xf numFmtId="3" fontId="16" fillId="2" borderId="221" xfId="516" applyNumberFormat="1" applyFont="1" applyFill="1" applyBorder="1" applyAlignment="1" applyProtection="1">
      <alignment horizontal="right" vertical="center"/>
    </xf>
    <xf numFmtId="3" fontId="16" fillId="2" borderId="222" xfId="516" applyNumberFormat="1" applyFont="1" applyFill="1" applyBorder="1" applyAlignment="1" applyProtection="1">
      <alignment horizontal="right" vertical="center"/>
      <protection locked="0"/>
    </xf>
    <xf numFmtId="180" fontId="16" fillId="2" borderId="223" xfId="527" applyNumberFormat="1" applyFont="1" applyFill="1" applyBorder="1" applyAlignment="1" applyProtection="1">
      <alignment horizontal="right" vertical="center"/>
    </xf>
    <xf numFmtId="3" fontId="16" fillId="2" borderId="222" xfId="516" applyNumberFormat="1" applyFont="1" applyFill="1" applyBorder="1" applyAlignment="1" applyProtection="1">
      <alignment horizontal="right" vertical="center"/>
    </xf>
    <xf numFmtId="180" fontId="16" fillId="2" borderId="403" xfId="527" applyNumberFormat="1" applyFont="1" applyFill="1" applyBorder="1" applyAlignment="1" applyProtection="1">
      <alignment horizontal="right" vertical="center"/>
    </xf>
    <xf numFmtId="3" fontId="23" fillId="2" borderId="28" xfId="516" applyNumberFormat="1" applyFont="1" applyFill="1" applyBorder="1" applyAlignment="1" applyProtection="1">
      <alignment vertical="center"/>
      <protection locked="0"/>
    </xf>
    <xf numFmtId="3" fontId="23" fillId="2" borderId="30" xfId="516" applyNumberFormat="1" applyFont="1" applyFill="1" applyBorder="1" applyAlignment="1" applyProtection="1">
      <alignment vertical="center"/>
      <protection locked="0"/>
    </xf>
    <xf numFmtId="3" fontId="23" fillId="2" borderId="109" xfId="516" applyNumberFormat="1" applyFont="1" applyFill="1" applyBorder="1" applyAlignment="1" applyProtection="1">
      <alignment vertical="center"/>
      <protection locked="0"/>
    </xf>
    <xf numFmtId="3" fontId="23" fillId="2" borderId="31" xfId="516" applyNumberFormat="1" applyFont="1" applyFill="1" applyBorder="1" applyAlignment="1" applyProtection="1">
      <alignment horizontal="right" vertical="center"/>
      <protection locked="0"/>
    </xf>
    <xf numFmtId="3" fontId="23" fillId="2" borderId="16" xfId="516" applyNumberFormat="1" applyFont="1" applyFill="1" applyBorder="1" applyAlignment="1" applyProtection="1">
      <alignment horizontal="right" vertical="center"/>
      <protection locked="0"/>
    </xf>
    <xf numFmtId="0" fontId="23" fillId="2" borderId="251" xfId="526" applyFont="1" applyFill="1" applyBorder="1" applyAlignment="1">
      <alignment vertical="center"/>
    </xf>
    <xf numFmtId="3" fontId="23" fillId="2" borderId="287" xfId="516" applyNumberFormat="1" applyFont="1" applyFill="1" applyBorder="1" applyAlignment="1" applyProtection="1">
      <alignment vertical="center"/>
    </xf>
    <xf numFmtId="3" fontId="23" fillId="2" borderId="288" xfId="516" applyNumberFormat="1" applyFont="1" applyFill="1" applyBorder="1" applyAlignment="1" applyProtection="1">
      <alignment vertical="center"/>
    </xf>
    <xf numFmtId="3" fontId="23" fillId="2" borderId="252" xfId="516" applyNumberFormat="1" applyFont="1" applyFill="1" applyBorder="1" applyAlignment="1" applyProtection="1">
      <alignment vertical="center"/>
    </xf>
    <xf numFmtId="3" fontId="23" fillId="2" borderId="190" xfId="516" applyNumberFormat="1" applyFont="1" applyFill="1" applyBorder="1" applyAlignment="1" applyProtection="1">
      <alignment vertical="center"/>
    </xf>
    <xf numFmtId="3" fontId="23" fillId="2" borderId="263" xfId="516" applyNumberFormat="1" applyFont="1" applyFill="1" applyBorder="1" applyAlignment="1" applyProtection="1">
      <alignment vertical="center"/>
    </xf>
    <xf numFmtId="3" fontId="23" fillId="2" borderId="295" xfId="516" applyNumberFormat="1" applyFont="1" applyFill="1" applyBorder="1" applyAlignment="1" applyProtection="1">
      <alignment vertical="center"/>
    </xf>
    <xf numFmtId="3" fontId="23" fillId="2" borderId="289" xfId="516" applyNumberFormat="1" applyFont="1" applyFill="1" applyBorder="1" applyAlignment="1" applyProtection="1">
      <alignment horizontal="right" vertical="center"/>
    </xf>
    <xf numFmtId="3" fontId="16" fillId="2" borderId="253" xfId="516" applyNumberFormat="1" applyFont="1" applyFill="1" applyBorder="1" applyAlignment="1" applyProtection="1">
      <alignment horizontal="right" vertical="center"/>
    </xf>
    <xf numFmtId="180" fontId="16" fillId="2" borderId="490" xfId="527" applyNumberFormat="1" applyFont="1" applyFill="1" applyBorder="1" applyAlignment="1" applyProtection="1">
      <alignment horizontal="right" vertical="center"/>
    </xf>
    <xf numFmtId="3" fontId="23" fillId="2" borderId="290" xfId="516" applyNumberFormat="1" applyFont="1" applyFill="1" applyBorder="1" applyAlignment="1" applyProtection="1">
      <alignment horizontal="right" vertical="center"/>
    </xf>
    <xf numFmtId="3" fontId="23" fillId="2" borderId="291" xfId="516" applyNumberFormat="1" applyFont="1" applyFill="1" applyBorder="1" applyAlignment="1" applyProtection="1">
      <alignment horizontal="right" vertical="center"/>
    </xf>
    <xf numFmtId="180" fontId="16" fillId="2" borderId="254" xfId="527" applyNumberFormat="1" applyFont="1" applyFill="1" applyBorder="1" applyAlignment="1" applyProtection="1">
      <alignment horizontal="right" vertical="center"/>
    </xf>
    <xf numFmtId="180" fontId="16" fillId="2" borderId="491" xfId="527" applyNumberFormat="1" applyFont="1" applyFill="1" applyBorder="1" applyAlignment="1" applyProtection="1">
      <alignment horizontal="right" vertical="center"/>
    </xf>
    <xf numFmtId="0" fontId="23" fillId="2" borderId="179" xfId="526" applyFont="1" applyFill="1" applyBorder="1" applyAlignment="1">
      <alignment vertical="center"/>
    </xf>
    <xf numFmtId="0" fontId="23" fillId="2" borderId="372" xfId="526" applyFont="1" applyFill="1" applyBorder="1" applyAlignment="1">
      <alignment vertical="center"/>
    </xf>
    <xf numFmtId="3" fontId="23" fillId="2" borderId="179" xfId="516" applyNumberFormat="1" applyFont="1" applyFill="1" applyBorder="1" applyAlignment="1" applyProtection="1">
      <alignment vertical="center"/>
    </xf>
    <xf numFmtId="3" fontId="23" fillId="2" borderId="56" xfId="516" applyNumberFormat="1" applyFont="1" applyFill="1" applyBorder="1" applyAlignment="1" applyProtection="1">
      <alignment vertical="center"/>
    </xf>
    <xf numFmtId="3" fontId="23" fillId="2" borderId="57" xfId="516" applyNumberFormat="1" applyFont="1" applyFill="1" applyBorder="1" applyAlignment="1" applyProtection="1">
      <alignment vertical="center"/>
    </xf>
    <xf numFmtId="3" fontId="23" fillId="2" borderId="492" xfId="516" applyNumberFormat="1" applyFont="1" applyFill="1" applyBorder="1" applyAlignment="1" applyProtection="1">
      <alignment vertical="center"/>
    </xf>
    <xf numFmtId="3" fontId="23" fillId="2" borderId="493" xfId="516" applyNumberFormat="1" applyFont="1" applyFill="1" applyBorder="1" applyAlignment="1" applyProtection="1">
      <alignment vertical="center"/>
    </xf>
    <xf numFmtId="3" fontId="23" fillId="2" borderId="180" xfId="516" applyNumberFormat="1" applyFont="1" applyFill="1" applyBorder="1" applyAlignment="1" applyProtection="1">
      <alignment vertical="center"/>
    </xf>
    <xf numFmtId="3" fontId="23" fillId="2" borderId="59" xfId="516" applyNumberFormat="1" applyFont="1" applyFill="1" applyBorder="1" applyAlignment="1" applyProtection="1">
      <alignment horizontal="right" vertical="center"/>
    </xf>
    <xf numFmtId="3" fontId="16" fillId="2" borderId="60" xfId="516" applyNumberFormat="1" applyFont="1" applyFill="1" applyBorder="1" applyAlignment="1" applyProtection="1">
      <alignment horizontal="right" vertical="center"/>
    </xf>
    <xf numFmtId="180" fontId="16" fillId="2" borderId="494" xfId="527" applyNumberFormat="1" applyFont="1" applyFill="1" applyBorder="1" applyAlignment="1" applyProtection="1">
      <alignment horizontal="right" vertical="center"/>
    </xf>
    <xf numFmtId="3" fontId="23" fillId="2" borderId="62" xfId="516" applyNumberFormat="1" applyFont="1" applyFill="1" applyBorder="1" applyAlignment="1" applyProtection="1">
      <alignment horizontal="right" vertical="center"/>
    </xf>
    <xf numFmtId="3" fontId="23" fillId="2" borderId="63" xfId="516" applyNumberFormat="1" applyFont="1" applyFill="1" applyBorder="1" applyAlignment="1" applyProtection="1">
      <alignment horizontal="right" vertical="center"/>
    </xf>
    <xf numFmtId="180" fontId="16" fillId="2" borderId="61" xfId="527" applyNumberFormat="1" applyFont="1" applyFill="1" applyBorder="1" applyAlignment="1" applyProtection="1">
      <alignment horizontal="right" vertical="center"/>
    </xf>
    <xf numFmtId="180" fontId="16" fillId="2" borderId="495" xfId="527" applyNumberFormat="1" applyFont="1" applyFill="1" applyBorder="1" applyAlignment="1" applyProtection="1">
      <alignment horizontal="right" vertical="center"/>
    </xf>
    <xf numFmtId="38" fontId="16" fillId="2" borderId="69" xfId="516" applyFont="1" applyFill="1" applyBorder="1" applyAlignment="1" applyProtection="1">
      <alignment vertical="center"/>
    </xf>
    <xf numFmtId="38" fontId="16" fillId="2" borderId="179" xfId="516" applyFont="1" applyFill="1" applyBorder="1" applyAlignment="1" applyProtection="1">
      <alignment vertical="center"/>
    </xf>
    <xf numFmtId="0" fontId="23" fillId="2" borderId="496" xfId="526" applyFont="1" applyFill="1" applyBorder="1" applyAlignment="1">
      <alignment vertical="center"/>
    </xf>
    <xf numFmtId="0" fontId="23" fillId="2" borderId="77" xfId="526" applyFont="1" applyFill="1" applyBorder="1" applyAlignment="1">
      <alignment vertical="center"/>
    </xf>
    <xf numFmtId="3" fontId="23" fillId="2" borderId="496" xfId="516" applyNumberFormat="1" applyFont="1" applyFill="1" applyBorder="1" applyAlignment="1" applyProtection="1">
      <alignment vertical="center"/>
    </xf>
    <xf numFmtId="3" fontId="23" fillId="2" borderId="497" xfId="516" applyNumberFormat="1" applyFont="1" applyFill="1" applyBorder="1" applyAlignment="1" applyProtection="1">
      <alignment vertical="center"/>
    </xf>
    <xf numFmtId="3" fontId="23" fillId="2" borderId="498" xfId="516" applyNumberFormat="1" applyFont="1" applyFill="1" applyBorder="1" applyAlignment="1" applyProtection="1">
      <alignment vertical="center"/>
    </xf>
    <xf numFmtId="3" fontId="23" fillId="2" borderId="169" xfId="516" applyNumberFormat="1" applyFont="1" applyFill="1" applyBorder="1" applyAlignment="1" applyProtection="1">
      <alignment vertical="center"/>
    </xf>
    <xf numFmtId="3" fontId="23" fillId="2" borderId="499" xfId="516" applyNumberFormat="1" applyFont="1" applyFill="1" applyBorder="1" applyAlignment="1" applyProtection="1">
      <alignment vertical="center"/>
    </xf>
    <xf numFmtId="3" fontId="23" fillId="2" borderId="134" xfId="516" applyNumberFormat="1" applyFont="1" applyFill="1" applyBorder="1" applyAlignment="1" applyProtection="1">
      <alignment vertical="center"/>
    </xf>
    <xf numFmtId="3" fontId="23" fillId="2" borderId="500" xfId="516" applyNumberFormat="1" applyFont="1" applyFill="1" applyBorder="1" applyAlignment="1" applyProtection="1">
      <alignment horizontal="right" vertical="center"/>
    </xf>
    <xf numFmtId="3" fontId="16" fillId="2" borderId="501" xfId="516" applyNumberFormat="1" applyFont="1" applyFill="1" applyBorder="1" applyAlignment="1" applyProtection="1">
      <alignment horizontal="right" vertical="center"/>
    </xf>
    <xf numFmtId="180" fontId="16" fillId="2" borderId="502" xfId="527" applyNumberFormat="1" applyFont="1" applyFill="1" applyBorder="1" applyAlignment="1" applyProtection="1">
      <alignment horizontal="right" vertical="center"/>
    </xf>
    <xf numFmtId="3" fontId="23" fillId="2" borderId="503" xfId="516" applyNumberFormat="1" applyFont="1" applyFill="1" applyBorder="1" applyAlignment="1" applyProtection="1">
      <alignment horizontal="right" vertical="center"/>
    </xf>
    <xf numFmtId="3" fontId="23" fillId="2" borderId="504" xfId="516" applyNumberFormat="1" applyFont="1" applyFill="1" applyBorder="1" applyAlignment="1" applyProtection="1">
      <alignment horizontal="right" vertical="center"/>
    </xf>
    <xf numFmtId="180" fontId="16" fillId="2" borderId="505" xfId="527" applyNumberFormat="1" applyFont="1" applyFill="1" applyBorder="1" applyAlignment="1" applyProtection="1">
      <alignment horizontal="right" vertical="center"/>
    </xf>
    <xf numFmtId="180" fontId="16" fillId="2" borderId="506" xfId="527" applyNumberFormat="1" applyFont="1" applyFill="1" applyBorder="1" applyAlignment="1" applyProtection="1">
      <alignment horizontal="right" vertical="center"/>
    </xf>
    <xf numFmtId="179" fontId="16" fillId="2" borderId="86" xfId="526" applyNumberFormat="1" applyFont="1" applyFill="1" applyBorder="1" applyAlignment="1">
      <alignment vertical="center"/>
    </xf>
    <xf numFmtId="179" fontId="16" fillId="2" borderId="82" xfId="526" applyNumberFormat="1" applyFont="1" applyFill="1" applyBorder="1" applyAlignment="1">
      <alignment vertical="center"/>
    </xf>
    <xf numFmtId="179" fontId="16" fillId="2" borderId="297" xfId="526" applyNumberFormat="1" applyFont="1" applyFill="1" applyBorder="1" applyAlignment="1">
      <alignment vertical="center"/>
    </xf>
    <xf numFmtId="179" fontId="16" fillId="2" borderId="6" xfId="526" applyNumberFormat="1" applyFont="1" applyFill="1" applyBorder="1" applyAlignment="1">
      <alignment vertical="center"/>
    </xf>
    <xf numFmtId="0" fontId="16" fillId="2" borderId="454" xfId="526" applyFont="1" applyFill="1" applyBorder="1" applyAlignment="1">
      <alignment horizontal="center" vertical="center"/>
    </xf>
    <xf numFmtId="0" fontId="16" fillId="2" borderId="467" xfId="526" applyFont="1" applyFill="1" applyBorder="1" applyAlignment="1">
      <alignment horizontal="center" vertical="center"/>
    </xf>
    <xf numFmtId="0" fontId="16" fillId="2" borderId="446" xfId="526" applyFont="1" applyFill="1" applyBorder="1" applyAlignment="1">
      <alignment horizontal="center" vertical="center"/>
    </xf>
    <xf numFmtId="0" fontId="16" fillId="2" borderId="459" xfId="526" applyFont="1" applyFill="1" applyBorder="1" applyAlignment="1">
      <alignment horizontal="center" vertical="center"/>
    </xf>
    <xf numFmtId="0" fontId="16" fillId="2" borderId="449" xfId="526" applyFont="1" applyFill="1" applyBorder="1" applyAlignment="1">
      <alignment horizontal="center" vertical="center"/>
    </xf>
    <xf numFmtId="0" fontId="16" fillId="2" borderId="461" xfId="526" applyFont="1" applyFill="1" applyBorder="1" applyAlignment="1">
      <alignment horizontal="center" vertical="center"/>
    </xf>
    <xf numFmtId="0" fontId="16" fillId="2" borderId="450" xfId="526" applyFont="1" applyFill="1" applyBorder="1" applyAlignment="1">
      <alignment horizontal="center" vertical="center"/>
    </xf>
    <xf numFmtId="0" fontId="16" fillId="2" borderId="462" xfId="526" applyFont="1" applyFill="1" applyBorder="1" applyAlignment="1">
      <alignment horizontal="center" vertical="center"/>
    </xf>
    <xf numFmtId="0" fontId="16" fillId="2" borderId="452" xfId="526" applyFont="1" applyFill="1" applyBorder="1" applyAlignment="1">
      <alignment horizontal="center" vertical="center"/>
    </xf>
    <xf numFmtId="0" fontId="16" fillId="2" borderId="465" xfId="526" applyFont="1" applyFill="1" applyBorder="1" applyAlignment="1">
      <alignment horizontal="center" vertical="center"/>
    </xf>
    <xf numFmtId="0" fontId="16" fillId="2" borderId="455" xfId="526" applyFont="1" applyFill="1" applyBorder="1" applyAlignment="1">
      <alignment horizontal="center" vertical="center"/>
    </xf>
    <xf numFmtId="0" fontId="16" fillId="2" borderId="444" xfId="526" applyFont="1" applyFill="1" applyBorder="1" applyAlignment="1">
      <alignment horizontal="center" vertical="center"/>
    </xf>
    <xf numFmtId="0" fontId="16" fillId="2" borderId="457" xfId="526" applyFont="1" applyFill="1" applyBorder="1" applyAlignment="1">
      <alignment horizontal="center" vertical="center"/>
    </xf>
    <xf numFmtId="0" fontId="16" fillId="2" borderId="445" xfId="526" applyFont="1" applyFill="1" applyBorder="1" applyAlignment="1">
      <alignment horizontal="center" vertical="center"/>
    </xf>
    <xf numFmtId="0" fontId="16" fillId="2" borderId="458" xfId="526" applyFont="1" applyFill="1" applyBorder="1" applyAlignment="1">
      <alignment horizontal="center" vertical="center"/>
    </xf>
    <xf numFmtId="0" fontId="16" fillId="2" borderId="447" xfId="526" applyFont="1" applyFill="1" applyBorder="1" applyAlignment="1">
      <alignment horizontal="center" vertical="center"/>
    </xf>
    <xf numFmtId="0" fontId="16" fillId="2" borderId="122" xfId="526" applyFont="1" applyFill="1" applyBorder="1" applyAlignment="1">
      <alignment horizontal="center" vertical="center"/>
    </xf>
    <xf numFmtId="0" fontId="16" fillId="2" borderId="379" xfId="526" applyFont="1" applyFill="1" applyBorder="1" applyAlignment="1">
      <alignment horizontal="center" vertical="center"/>
    </xf>
    <xf numFmtId="0" fontId="16" fillId="2" borderId="448" xfId="526" applyFont="1" applyFill="1" applyBorder="1" applyAlignment="1">
      <alignment horizontal="center" vertical="center"/>
    </xf>
    <xf numFmtId="0" fontId="16" fillId="2" borderId="460" xfId="526" applyFont="1" applyFill="1" applyBorder="1" applyAlignment="1">
      <alignment horizontal="center" vertical="center"/>
    </xf>
    <xf numFmtId="38" fontId="16" fillId="0" borderId="98" xfId="8" applyFont="1" applyFill="1" applyBorder="1" applyAlignment="1" applyProtection="1">
      <alignment horizontal="center" vertical="center" shrinkToFit="1"/>
    </xf>
    <xf numFmtId="38" fontId="16" fillId="0" borderId="97" xfId="8" applyFont="1" applyFill="1" applyBorder="1" applyAlignment="1" applyProtection="1">
      <alignment horizontal="center" vertical="center" shrinkToFit="1"/>
    </xf>
    <xf numFmtId="38" fontId="21" fillId="0" borderId="171" xfId="8" applyFont="1" applyFill="1" applyBorder="1" applyAlignment="1" applyProtection="1">
      <alignment vertical="center"/>
    </xf>
    <xf numFmtId="38" fontId="21" fillId="0" borderId="172" xfId="8" applyFont="1" applyFill="1" applyBorder="1" applyAlignment="1" applyProtection="1">
      <alignment vertical="center"/>
    </xf>
    <xf numFmtId="38" fontId="21" fillId="0" borderId="197" xfId="8" applyFont="1" applyFill="1" applyBorder="1" applyAlignment="1" applyProtection="1">
      <alignment vertical="center"/>
    </xf>
    <xf numFmtId="38" fontId="16" fillId="0" borderId="13" xfId="8" applyFont="1" applyFill="1" applyBorder="1" applyAlignment="1" applyProtection="1">
      <alignment vertical="center"/>
    </xf>
    <xf numFmtId="38" fontId="16" fillId="0" borderId="372" xfId="8" applyFont="1" applyFill="1" applyBorder="1" applyAlignment="1" applyProtection="1">
      <alignment vertical="center"/>
    </xf>
    <xf numFmtId="38" fontId="16" fillId="0" borderId="70" xfId="8" applyFont="1" applyFill="1" applyBorder="1" applyAlignment="1" applyProtection="1">
      <alignment vertical="center"/>
    </xf>
    <xf numFmtId="38" fontId="21" fillId="0" borderId="114" xfId="8" applyFont="1" applyFill="1" applyBorder="1" applyAlignment="1" applyProtection="1">
      <alignment vertical="center"/>
    </xf>
    <xf numFmtId="38" fontId="21" fillId="0" borderId="113" xfId="8" applyFont="1" applyFill="1" applyBorder="1" applyAlignment="1" applyProtection="1">
      <alignment vertical="center"/>
    </xf>
    <xf numFmtId="38" fontId="21" fillId="0" borderId="115" xfId="8" applyFont="1" applyFill="1" applyBorder="1" applyAlignment="1" applyProtection="1">
      <alignment vertical="center"/>
    </xf>
    <xf numFmtId="38" fontId="16" fillId="0" borderId="1" xfId="8" applyFont="1" applyFill="1" applyBorder="1" applyAlignment="1" applyProtection="1"/>
    <xf numFmtId="38" fontId="16" fillId="0" borderId="2" xfId="8" applyFont="1" applyFill="1" applyBorder="1" applyAlignment="1" applyProtection="1"/>
    <xf numFmtId="38" fontId="16" fillId="0" borderId="296" xfId="8" applyFont="1" applyFill="1" applyBorder="1" applyAlignment="1" applyProtection="1"/>
    <xf numFmtId="38" fontId="16" fillId="0" borderId="6" xfId="8" applyFont="1" applyFill="1" applyBorder="1" applyAlignment="1" applyProtection="1"/>
    <xf numFmtId="38" fontId="16" fillId="0" borderId="3" xfId="8" applyFont="1" applyFill="1" applyBorder="1" applyAlignment="1" applyProtection="1">
      <alignment horizontal="center" vertical="center" wrapText="1"/>
    </xf>
    <xf numFmtId="38" fontId="16" fillId="0" borderId="158" xfId="8" applyFont="1" applyFill="1" applyBorder="1" applyAlignment="1" applyProtection="1">
      <alignment horizontal="center" vertical="center"/>
    </xf>
    <xf numFmtId="181" fontId="16" fillId="0" borderId="4" xfId="8" applyNumberFormat="1" applyFont="1" applyFill="1" applyBorder="1" applyAlignment="1" applyProtection="1">
      <alignment horizontal="center" vertical="center"/>
    </xf>
    <xf numFmtId="181" fontId="16" fillId="0" borderId="2" xfId="8" applyNumberFormat="1" applyFont="1" applyFill="1" applyBorder="1" applyAlignment="1" applyProtection="1">
      <alignment horizontal="center" vertical="center"/>
    </xf>
    <xf numFmtId="38" fontId="16" fillId="0" borderId="96" xfId="8" applyFont="1" applyFill="1" applyBorder="1" applyAlignment="1" applyProtection="1">
      <alignment horizontal="center" vertical="center" shrinkToFit="1"/>
    </xf>
    <xf numFmtId="0" fontId="16" fillId="0" borderId="329" xfId="10" applyFont="1" applyFill="1" applyBorder="1" applyAlignment="1">
      <alignment vertical="center"/>
    </xf>
    <xf numFmtId="0" fontId="16" fillId="0" borderId="152" xfId="10" applyFont="1" applyFill="1" applyBorder="1" applyAlignment="1">
      <alignment vertical="center"/>
    </xf>
    <xf numFmtId="0" fontId="16" fillId="0" borderId="5" xfId="10" applyFont="1" applyFill="1" applyBorder="1" applyAlignment="1">
      <alignment vertical="center"/>
    </xf>
    <xf numFmtId="0" fontId="16" fillId="0" borderId="13" xfId="10" applyFont="1" applyFill="1" applyBorder="1" applyAlignment="1">
      <alignment vertical="center"/>
    </xf>
    <xf numFmtId="0" fontId="16" fillId="0" borderId="5" xfId="10" applyFont="1" applyFill="1" applyBorder="1" applyAlignment="1">
      <alignment vertical="center" wrapText="1"/>
    </xf>
    <xf numFmtId="0" fontId="16" fillId="0" borderId="13" xfId="10" applyFont="1" applyFill="1" applyBorder="1" applyAlignment="1">
      <alignment vertical="center" wrapText="1"/>
    </xf>
    <xf numFmtId="0" fontId="16" fillId="0" borderId="1" xfId="10" applyFont="1" applyFill="1" applyBorder="1" applyAlignment="1">
      <alignment vertical="center"/>
    </xf>
    <xf numFmtId="0" fontId="16" fillId="0" borderId="2" xfId="10" applyFont="1" applyFill="1" applyBorder="1" applyAlignment="1">
      <alignment vertical="center"/>
    </xf>
    <xf numFmtId="0" fontId="16" fillId="0" borderId="296" xfId="10" applyFont="1" applyFill="1" applyBorder="1" applyAlignment="1">
      <alignment vertical="center"/>
    </xf>
    <xf numFmtId="0" fontId="16" fillId="0" borderId="6" xfId="10" applyFont="1" applyFill="1" applyBorder="1" applyAlignment="1">
      <alignment vertical="center"/>
    </xf>
    <xf numFmtId="181" fontId="16" fillId="0" borderId="3" xfId="10" applyNumberFormat="1" applyFont="1" applyFill="1" applyBorder="1" applyAlignment="1">
      <alignment horizontal="center" vertical="center" wrapText="1"/>
    </xf>
    <xf numFmtId="181" fontId="16" fillId="0" borderId="158" xfId="10" applyNumberFormat="1" applyFont="1" applyFill="1" applyBorder="1" applyAlignment="1">
      <alignment horizontal="center" vertical="center" wrapText="1"/>
    </xf>
    <xf numFmtId="181" fontId="16" fillId="0" borderId="4" xfId="10" applyNumberFormat="1" applyFont="1" applyFill="1" applyBorder="1" applyAlignment="1">
      <alignment horizontal="center" vertical="center"/>
    </xf>
    <xf numFmtId="181" fontId="16" fillId="0" borderId="2" xfId="10" applyNumberFormat="1" applyFont="1" applyFill="1" applyBorder="1" applyAlignment="1">
      <alignment horizontal="center" vertical="center"/>
    </xf>
    <xf numFmtId="184" fontId="16" fillId="0" borderId="1" xfId="10" applyNumberFormat="1" applyFont="1" applyFill="1" applyBorder="1" applyAlignment="1">
      <alignment horizontal="center" vertical="center" shrinkToFit="1"/>
    </xf>
    <xf numFmtId="184" fontId="16" fillId="0" borderId="2" xfId="10" applyNumberFormat="1" applyFont="1" applyFill="1" applyBorder="1" applyAlignment="1">
      <alignment horizontal="center" vertical="center" shrinkToFit="1"/>
    </xf>
    <xf numFmtId="211" fontId="16" fillId="0" borderId="287" xfId="11" applyNumberFormat="1" applyFont="1" applyFill="1" applyBorder="1" applyAlignment="1">
      <alignment horizontal="left" vertical="center" wrapText="1"/>
    </xf>
    <xf numFmtId="211" fontId="0" fillId="0" borderId="251" xfId="0" applyNumberFormat="1" applyFont="1" applyFill="1" applyBorder="1" applyAlignment="1">
      <alignment horizontal="left" vertical="center" wrapText="1"/>
    </xf>
    <xf numFmtId="211" fontId="16" fillId="0" borderId="287" xfId="11" applyNumberFormat="1" applyFont="1" applyFill="1" applyBorder="1" applyAlignment="1">
      <alignment horizontal="left" vertical="center"/>
    </xf>
    <xf numFmtId="211" fontId="0" fillId="0" borderId="251" xfId="0" applyNumberFormat="1" applyFont="1" applyFill="1" applyBorder="1" applyAlignment="1">
      <alignment horizontal="left" vertical="center"/>
    </xf>
    <xf numFmtId="211" fontId="16" fillId="0" borderId="69" xfId="11" applyNumberFormat="1" applyFont="1" applyFill="1" applyBorder="1" applyAlignment="1">
      <alignment horizontal="left" vertical="center"/>
    </xf>
    <xf numFmtId="211" fontId="0" fillId="0" borderId="0" xfId="0" applyNumberFormat="1" applyFont="1" applyFill="1" applyAlignment="1">
      <alignment horizontal="left" vertical="center"/>
    </xf>
    <xf numFmtId="211" fontId="16" fillId="0" borderId="281" xfId="11" applyNumberFormat="1" applyFont="1" applyFill="1" applyBorder="1" applyAlignment="1">
      <alignment horizontal="left" vertical="center"/>
    </xf>
    <xf numFmtId="211" fontId="0" fillId="0" borderId="372" xfId="0" applyNumberFormat="1" applyFont="1" applyFill="1" applyBorder="1" applyAlignment="1">
      <alignment horizontal="left" vertical="center"/>
    </xf>
    <xf numFmtId="211" fontId="16" fillId="0" borderId="372" xfId="11" applyNumberFormat="1" applyFont="1" applyFill="1" applyBorder="1" applyAlignment="1">
      <alignment vertical="center"/>
    </xf>
    <xf numFmtId="211" fontId="0" fillId="0" borderId="293" xfId="0" applyNumberFormat="1" applyFont="1" applyFill="1" applyBorder="1" applyAlignment="1">
      <alignment vertical="center"/>
    </xf>
    <xf numFmtId="211" fontId="16" fillId="0" borderId="149" xfId="11" applyNumberFormat="1" applyFont="1" applyFill="1" applyBorder="1" applyAlignment="1">
      <alignment horizontal="left" vertical="center"/>
    </xf>
    <xf numFmtId="211" fontId="0" fillId="0" borderId="121" xfId="0" applyNumberFormat="1" applyFont="1" applyFill="1" applyBorder="1" applyAlignment="1">
      <alignment horizontal="left" vertical="center"/>
    </xf>
    <xf numFmtId="211" fontId="16" fillId="0" borderId="257" xfId="11" applyNumberFormat="1" applyFont="1" applyFill="1" applyBorder="1" applyAlignment="1">
      <alignment horizontal="left" vertical="center"/>
    </xf>
    <xf numFmtId="211" fontId="0" fillId="0" borderId="262" xfId="0" applyNumberFormat="1" applyFont="1" applyFill="1" applyBorder="1" applyAlignment="1">
      <alignment horizontal="left" vertical="center"/>
    </xf>
    <xf numFmtId="211" fontId="16" fillId="0" borderId="179" xfId="11" applyNumberFormat="1" applyFont="1" applyFill="1" applyBorder="1" applyAlignment="1">
      <alignment horizontal="left" vertical="center"/>
    </xf>
    <xf numFmtId="211" fontId="16" fillId="0" borderId="69" xfId="11" applyNumberFormat="1" applyFont="1" applyFill="1" applyBorder="1" applyAlignment="1">
      <alignment horizontal="left" vertical="center" wrapText="1"/>
    </xf>
    <xf numFmtId="211" fontId="16" fillId="0" borderId="80" xfId="11" applyNumberFormat="1" applyFont="1" applyFill="1" applyBorder="1" applyAlignment="1">
      <alignment horizontal="left" vertical="center" wrapText="1"/>
    </xf>
    <xf numFmtId="181" fontId="16" fillId="0" borderId="86" xfId="10" applyNumberFormat="1" applyFont="1" applyFill="1" applyBorder="1" applyAlignment="1">
      <alignment horizontal="center" vertical="center"/>
    </xf>
    <xf numFmtId="181" fontId="16" fillId="0" borderId="82" xfId="10" applyNumberFormat="1" applyFont="1" applyFill="1" applyBorder="1" applyAlignment="1">
      <alignment horizontal="center" vertical="center"/>
    </xf>
    <xf numFmtId="181" fontId="16" fillId="0" borderId="375" xfId="10" applyNumberFormat="1" applyFont="1" applyFill="1" applyBorder="1" applyAlignment="1">
      <alignment horizontal="center" vertical="center"/>
    </xf>
    <xf numFmtId="181" fontId="16" fillId="0" borderId="373" xfId="10" applyNumberFormat="1" applyFont="1" applyFill="1" applyBorder="1" applyAlignment="1">
      <alignment horizontal="center" vertical="center"/>
    </xf>
    <xf numFmtId="179" fontId="16" fillId="0" borderId="84" xfId="11" applyNumberFormat="1" applyFont="1" applyFill="1" applyBorder="1" applyAlignment="1">
      <alignment horizontal="center" vertical="center"/>
    </xf>
    <xf numFmtId="179" fontId="0" fillId="0" borderId="83" xfId="0" applyNumberFormat="1" applyFont="1" applyFill="1" applyBorder="1" applyAlignment="1">
      <alignment horizontal="center" vertical="center"/>
    </xf>
    <xf numFmtId="211" fontId="16" fillId="0" borderId="294" xfId="11" applyNumberFormat="1" applyFont="1" applyFill="1" applyBorder="1" applyAlignment="1">
      <alignment horizontal="left" vertical="center"/>
    </xf>
    <xf numFmtId="211" fontId="0" fillId="0" borderId="190" xfId="0" applyNumberFormat="1" applyFont="1" applyFill="1" applyBorder="1" applyAlignment="1">
      <alignment horizontal="left" vertical="center"/>
    </xf>
    <xf numFmtId="179" fontId="16" fillId="0" borderId="85" xfId="11" applyNumberFormat="1" applyFont="1" applyFill="1" applyBorder="1" applyAlignment="1">
      <alignment horizontal="center" vertical="center"/>
    </xf>
    <xf numFmtId="179" fontId="0" fillId="0" borderId="148" xfId="0" applyNumberFormat="1" applyFont="1" applyFill="1" applyBorder="1" applyAlignment="1">
      <alignment horizontal="center" vertical="center"/>
    </xf>
    <xf numFmtId="181" fontId="16" fillId="0" borderId="335" xfId="0" applyNumberFormat="1" applyFont="1" applyBorder="1" applyAlignment="1">
      <alignment horizontal="center" vertical="center" textRotation="90"/>
    </xf>
    <xf numFmtId="0" fontId="16" fillId="0" borderId="64" xfId="0" applyFont="1" applyBorder="1" applyAlignment="1">
      <alignment horizontal="center" vertical="center" textRotation="90"/>
    </xf>
    <xf numFmtId="0" fontId="16" fillId="0" borderId="347" xfId="0" applyFont="1" applyBorder="1" applyAlignment="1">
      <alignment horizontal="center" vertical="center" textRotation="90"/>
    </xf>
    <xf numFmtId="0" fontId="13" fillId="0" borderId="0" xfId="0" applyFont="1" applyAlignment="1">
      <alignment vertical="center"/>
    </xf>
    <xf numFmtId="0" fontId="16" fillId="3" borderId="337" xfId="0" applyFont="1" applyFill="1" applyBorder="1" applyAlignment="1">
      <alignment vertical="center"/>
    </xf>
    <xf numFmtId="0" fontId="16" fillId="3" borderId="338" xfId="0" applyFont="1" applyFill="1" applyBorder="1" applyAlignment="1">
      <alignment vertical="center"/>
    </xf>
    <xf numFmtId="181" fontId="16" fillId="0" borderId="167" xfId="0" applyNumberFormat="1" applyFont="1" applyBorder="1" applyAlignment="1">
      <alignment horizontal="center" vertical="center" textRotation="90"/>
    </xf>
    <xf numFmtId="181" fontId="16" fillId="0" borderId="64" xfId="0" applyNumberFormat="1" applyFont="1" applyBorder="1" applyAlignment="1">
      <alignment horizontal="center" vertical="center" textRotation="90"/>
    </xf>
    <xf numFmtId="181" fontId="16" fillId="0" borderId="347" xfId="0" applyNumberFormat="1" applyFont="1" applyBorder="1" applyAlignment="1">
      <alignment horizontal="center" vertical="center" textRotation="90"/>
    </xf>
    <xf numFmtId="181" fontId="16" fillId="0" borderId="138" xfId="0" applyNumberFormat="1" applyFont="1" applyBorder="1" applyAlignment="1">
      <alignment horizontal="center" vertical="center" textRotation="90"/>
    </xf>
    <xf numFmtId="181" fontId="16" fillId="0" borderId="350" xfId="0" applyNumberFormat="1" applyFont="1" applyBorder="1" applyAlignment="1">
      <alignment horizontal="center" vertical="center" textRotation="90"/>
    </xf>
    <xf numFmtId="181" fontId="16" fillId="0" borderId="359" xfId="0" applyNumberFormat="1" applyFont="1" applyBorder="1" applyAlignment="1">
      <alignment horizontal="center" vertical="center" textRotation="90"/>
    </xf>
    <xf numFmtId="181" fontId="16" fillId="0" borderId="360" xfId="0" applyNumberFormat="1" applyFont="1" applyBorder="1" applyAlignment="1">
      <alignment horizontal="center" vertical="center" textRotation="90"/>
    </xf>
    <xf numFmtId="181" fontId="16" fillId="0" borderId="361" xfId="0" applyNumberFormat="1" applyFont="1" applyBorder="1" applyAlignment="1">
      <alignment horizontal="center" vertical="center" textRotation="90"/>
    </xf>
    <xf numFmtId="0" fontId="16" fillId="0" borderId="362" xfId="0" applyFont="1" applyBorder="1" applyAlignment="1">
      <alignment horizontal="center" vertical="center" textRotation="90"/>
    </xf>
    <xf numFmtId="0" fontId="16" fillId="0" borderId="116" xfId="0" applyFont="1" applyBorder="1" applyAlignment="1">
      <alignment vertical="center"/>
    </xf>
    <xf numFmtId="0" fontId="16" fillId="0" borderId="79" xfId="0" applyFont="1" applyBorder="1" applyAlignment="1">
      <alignment vertical="center"/>
    </xf>
    <xf numFmtId="0" fontId="16" fillId="0" borderId="156" xfId="0" applyFont="1" applyBorder="1" applyAlignment="1">
      <alignment vertical="center"/>
    </xf>
    <xf numFmtId="181" fontId="16" fillId="0" borderId="362" xfId="0" applyNumberFormat="1" applyFont="1" applyBorder="1" applyAlignment="1">
      <alignment horizontal="center" vertical="center" textRotation="90"/>
    </xf>
    <xf numFmtId="0" fontId="16" fillId="0" borderId="116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156" xfId="0" applyFont="1" applyBorder="1" applyAlignment="1">
      <alignment horizontal="center" vertical="center"/>
    </xf>
    <xf numFmtId="0" fontId="16" fillId="3" borderId="337" xfId="0" applyFont="1" applyFill="1" applyBorder="1" applyAlignment="1">
      <alignment horizontal="left" vertical="center" wrapText="1"/>
    </xf>
    <xf numFmtId="0" fontId="16" fillId="3" borderId="338" xfId="0" applyFont="1" applyFill="1" applyBorder="1" applyAlignment="1">
      <alignment horizontal="left" vertical="center" wrapText="1"/>
    </xf>
    <xf numFmtId="0" fontId="16" fillId="0" borderId="264" xfId="516" applyNumberFormat="1" applyFont="1" applyBorder="1" applyAlignment="1" applyProtection="1">
      <alignment horizontal="center" vertical="center" wrapText="1"/>
    </xf>
    <xf numFmtId="0" fontId="16" fillId="0" borderId="122" xfId="516" applyNumberFormat="1" applyFont="1" applyBorder="1" applyAlignment="1" applyProtection="1">
      <alignment horizontal="center" vertical="center" wrapText="1"/>
    </xf>
    <xf numFmtId="0" fontId="16" fillId="0" borderId="121" xfId="516" applyNumberFormat="1" applyFont="1" applyBorder="1" applyAlignment="1" applyProtection="1">
      <alignment horizontal="center" vertical="center" wrapText="1"/>
    </xf>
    <xf numFmtId="0" fontId="16" fillId="0" borderId="264" xfId="516" applyNumberFormat="1" applyFont="1" applyBorder="1" applyAlignment="1" applyProtection="1">
      <alignment horizontal="center" vertical="center"/>
    </xf>
    <xf numFmtId="0" fontId="16" fillId="0" borderId="122" xfId="516" applyNumberFormat="1" applyFont="1" applyBorder="1" applyAlignment="1" applyProtection="1">
      <alignment horizontal="center" vertical="center"/>
    </xf>
    <xf numFmtId="0" fontId="16" fillId="0" borderId="121" xfId="516" applyNumberFormat="1" applyFont="1" applyBorder="1" applyAlignment="1" applyProtection="1">
      <alignment horizontal="center" vertical="center"/>
    </xf>
    <xf numFmtId="0" fontId="16" fillId="3" borderId="260" xfId="11" applyFont="1" applyFill="1" applyBorder="1" applyAlignment="1">
      <alignment horizontal="center" vertical="center" shrinkToFit="1"/>
    </xf>
    <xf numFmtId="0" fontId="16" fillId="3" borderId="121" xfId="11" applyFont="1" applyFill="1" applyBorder="1" applyAlignment="1">
      <alignment horizontal="center" vertical="center" shrinkToFit="1"/>
    </xf>
    <xf numFmtId="38" fontId="16" fillId="3" borderId="263" xfId="516" applyFont="1" applyFill="1" applyBorder="1" applyAlignment="1" applyProtection="1">
      <alignment horizontal="center" vertical="center"/>
    </xf>
    <xf numFmtId="38" fontId="16" fillId="3" borderId="190" xfId="516" applyFont="1" applyFill="1" applyBorder="1" applyAlignment="1" applyProtection="1">
      <alignment horizontal="center" vertical="center"/>
    </xf>
    <xf numFmtId="38" fontId="16" fillId="0" borderId="279" xfId="516" applyFont="1" applyBorder="1" applyAlignment="1" applyProtection="1">
      <alignment horizontal="center" vertical="center"/>
    </xf>
    <xf numFmtId="38" fontId="16" fillId="0" borderId="109" xfId="516" applyFont="1" applyBorder="1" applyAlignment="1" applyProtection="1">
      <alignment horizontal="center" vertical="center"/>
    </xf>
    <xf numFmtId="181" fontId="16" fillId="3" borderId="83" xfId="516" applyNumberFormat="1" applyFont="1" applyFill="1" applyBorder="1" applyAlignment="1" applyProtection="1">
      <alignment horizontal="center" vertical="center"/>
    </xf>
    <xf numFmtId="181" fontId="16" fillId="3" borderId="148" xfId="516" applyNumberFormat="1" applyFont="1" applyFill="1" applyBorder="1" applyAlignment="1" applyProtection="1">
      <alignment horizontal="center" vertical="center"/>
    </xf>
    <xf numFmtId="38" fontId="16" fillId="3" borderId="264" xfId="516" applyFont="1" applyFill="1" applyBorder="1" applyAlignment="1" applyProtection="1">
      <alignment horizontal="center" vertical="center"/>
    </xf>
    <xf numFmtId="38" fontId="16" fillId="3" borderId="121" xfId="516" applyFont="1" applyFill="1" applyBorder="1" applyAlignment="1" applyProtection="1">
      <alignment horizontal="center" vertical="center"/>
    </xf>
    <xf numFmtId="38" fontId="16" fillId="3" borderId="264" xfId="516" applyFont="1" applyFill="1" applyBorder="1" applyAlignment="1" applyProtection="1">
      <alignment horizontal="center" vertical="center" wrapText="1"/>
    </xf>
    <xf numFmtId="38" fontId="16" fillId="3" borderId="121" xfId="516" applyFont="1" applyFill="1" applyBorder="1" applyAlignment="1" applyProtection="1">
      <alignment horizontal="center" vertical="center" wrapText="1"/>
    </xf>
    <xf numFmtId="38" fontId="16" fillId="3" borderId="260" xfId="516" applyFont="1" applyFill="1" applyBorder="1" applyAlignment="1" applyProtection="1">
      <alignment horizontal="center" vertical="center"/>
    </xf>
  </cellXfs>
  <cellStyles count="528">
    <cellStyle name="､@ｯ・SPL1130A" xfId="181" xr:uid="{32ABA0A9-DAEA-46B2-A1C7-FEED398ACB91}"/>
    <cellStyle name="､@ｯ・SPLY_LST" xfId="182" xr:uid="{29F4B3D5-F471-4719-99E5-AB6E915D21B0}"/>
    <cellStyle name="??" xfId="183" xr:uid="{BA854893-03A8-4732-A65B-B838344145FD}"/>
    <cellStyle name="?? [0.00]_~0034010_a" xfId="184" xr:uid="{20A66DDF-3638-4BA6-8F1C-D13A90726656}"/>
    <cellStyle name="???" xfId="185" xr:uid="{BD96F663-0B5A-4694-BA1E-35F375E96112}"/>
    <cellStyle name="??? [0]_???" xfId="186" xr:uid="{D4049C8A-2B1C-4CD6-A070-2E817534BBC5}"/>
    <cellStyle name="???? [0.00]_CMP_per_unitRmar" xfId="187" xr:uid="{225A1439-0128-4098-931B-C77A56BC4EA3}"/>
    <cellStyle name="???? [0]_???" xfId="188" xr:uid="{41E5384B-CEAC-4AE3-AE21-35E30B22DB3E}"/>
    <cellStyle name="???????" xfId="189" xr:uid="{CD15BC8A-4534-4C01-AACC-E3C7C9A05512}"/>
    <cellStyle name="????????????" xfId="190" xr:uid="{FB5C3762-3C10-4846-B348-866859B26142}"/>
    <cellStyle name="???????????? Change1.5.1" xfId="191" xr:uid="{5BB6AB49-7039-4569-A98A-029066A0BF1B}"/>
    <cellStyle name="????????????AT" xfId="192" xr:uid="{41603250-3504-4263-ACE5-A552BBEFFC4E}"/>
    <cellStyle name="????????????B)h1_1artsry" xfId="193" xr:uid="{1C0C3C94-578B-4FBE-B507-9EB6A2A48EAE}"/>
    <cellStyle name="????????????erlinkNNOTEW" xfId="491" xr:uid="{9E350147-8539-4804-801F-E308C2AB6B4B}"/>
    <cellStyle name="????????????esolume 02A3" xfId="194" xr:uid="{26D7B78C-D346-4798-A69B-ED665ECEC5E8}"/>
    <cellStyle name="????????????ge Details1c" xfId="195" xr:uid="{A56EF337-3693-4233-8205-6887CB0DDFCE}"/>
    <cellStyle name="????????????le" xfId="196" xr:uid="{D0DA4E4F-F552-459B-B0F0-B04E3AFBF735}"/>
    <cellStyle name="????????????nalysission " xfId="197" xr:uid="{30ACBADC-44CD-47F8-ADCE-2BF0260AA08E}"/>
    <cellStyle name="????????????NOTEWINNOTET" xfId="198" xr:uid="{0360200C-8165-49EB-982F-C35B21D2B6AC}"/>
    <cellStyle name="????????????NOTEWINNOTEW" xfId="492" xr:uid="{D8CA06D5-0D19-4334-A133-35681E819480}"/>
    <cellStyle name="????????????VC (2))VC (2" xfId="199" xr:uid="{EAA71380-B8FF-4E16-8C87-2696F118A734}"/>
    <cellStyle name="????????????ycountNNOTEW" xfId="200" xr:uid="{D94A2FC9-412E-4716-95AC-411E8CD0D906}"/>
    <cellStyle name="?????????WINNO" xfId="493" xr:uid="{2644529A-F704-4D7A-B559-D2ABD75C2082}"/>
    <cellStyle name="?????????WINNO 2" xfId="494" xr:uid="{22CE3975-0D40-4101-89ED-3C2FB43A7BAA}"/>
    <cellStyle name="????????ÀWINNO" xfId="201" xr:uid="{C6FBADA0-1098-432B-85DC-B443DC771A0D}"/>
    <cellStyle name="????????ﾀWINNO" xfId="202" xr:uid="{D680BB40-E700-4B5A-8192-DB7A6B4CC881}"/>
    <cellStyle name="???????_~0034010deasisr" xfId="203" xr:uid="{AC932669-CD5E-46B2-99D3-4222AD6FC42D}"/>
    <cellStyle name="???????IT COST" xfId="495" xr:uid="{D02A5765-761C-4B45-872F-E664A2047F33}"/>
    <cellStyle name="???????IT COST 2" xfId="496" xr:uid="{B3C95BC5-CF1C-497C-B726-67026C9C9573}"/>
    <cellStyle name="???????nkHyper" xfId="497" xr:uid="{9ECD328F-B523-4B79-8486-F3EB3EAA0357}"/>
    <cellStyle name="???????nkHyper 2" xfId="498" xr:uid="{02ABECD9-8C04-4B3C-B775-715624715C3C}"/>
    <cellStyle name="???????ructure" xfId="204" xr:uid="{BE67D89B-D666-43EA-9504-FEC0DAB35EDB}"/>
    <cellStyle name="???????usmixes" xfId="205" xr:uid="{E27B2230-7A84-4AFF-A2A0-C1C592C8AD5D}"/>
    <cellStyle name="???????XX vs a" xfId="206" xr:uid="{F51147F2-3ABC-4F13-AB4D-3F827419D62C}"/>
    <cellStyle name="?????_?????" xfId="207" xr:uid="{09711281-5FAC-44E8-B7C8-D06B553F748F}"/>
    <cellStyle name="????_???" xfId="208" xr:uid="{081D7971-C165-4229-A49D-FBA7A55AB832}"/>
    <cellStyle name="???_???" xfId="209" xr:uid="{978027BB-3B66-4907-BFEC-FB499B7126C5}"/>
    <cellStyle name="???F [0.00]_~0034010_ana" xfId="210" xr:uid="{C5B95021-AD56-40C3-A749-6188EE80A4C9}"/>
    <cellStyle name="???F_~0034010_ana" xfId="211" xr:uid="{65420253-4341-4FF1-B7F0-A5AA4F859005}"/>
    <cellStyle name="???ｷｷ???????nalysission " xfId="212" xr:uid="{AC95DB94-AC2C-43D6-A3FD-C659726F9614}"/>
    <cellStyle name="??_ Variance Costel" xfId="213" xr:uid="{5248C63E-7228-4BF9-B6C8-C420ECB64C65}"/>
    <cellStyle name="??a??e [0.00]_Book1yss" xfId="214" xr:uid="{3BED7E10-7C04-48F0-9912-1D7F934A8708}"/>
    <cellStyle name="??a??e_Book1]_s" xfId="215" xr:uid="{344AEB3F-6B2D-4FB9-BADB-D0D62E1261F9}"/>
    <cellStyle name="?]Y [0.00]_Book1liG" xfId="216" xr:uid="{3133C085-DDB3-45C3-91B0-9CAF6413B3F9}"/>
    <cellStyle name="?]Y_Book1]_s" xfId="217" xr:uid="{52A34B2B-93E4-48E9-82DD-BA081CCF292B}"/>
    <cellStyle name="?\??・?????n?C?pー???“?N" xfId="218" xr:uid="{D0055EC2-F400-44F6-A6E6-3B488EE76B46}"/>
    <cellStyle name="?\?|巧?Y?I?n?C?pー???“?N" xfId="219" xr:uid="{92F1169C-4781-4A4E-B2AF-F42C3E39D11C}"/>
    <cellStyle name="?·? [0]_????l" xfId="220" xr:uid="{A451B528-35CA-4BDC-A754-FDA1E38717E8}"/>
    <cellStyle name="?·?_???_?" xfId="221" xr:uid="{94FFD303-FADD-42C5-8299-523995F8C05B}"/>
    <cellStyle name="?・a??e [0.00]_Book1ys" xfId="222" xr:uid="{DF0413DA-72E2-4AA3-A0E8-CCC3847B62B9}"/>
    <cellStyle name="?・a??e_Book1]_" xfId="223" xr:uid="{2436867C-CD31-4DA6-858F-C58F69F446A4}"/>
    <cellStyle name="?…?a唇?e [0.00]_Book1" xfId="224" xr:uid="{E1B2D59E-885B-415F-B6A5-9869622A5894}"/>
    <cellStyle name="?…?a唇?e_Book1" xfId="225" xr:uid="{090A364F-2AAA-4B6C-91C8-1018CCEDCBDA}"/>
    <cellStyle name="?n?C?pー???“?N" xfId="226" xr:uid="{9AFEEF2C-F2E0-4408-BA39-B4770EABC104}"/>
    <cellStyle name="?W?_Book1r" xfId="227" xr:uid="{8A1FF2A3-2BC2-4447-8E92-248612149891}"/>
    <cellStyle name="?W·_Packages and Options (2)" xfId="228" xr:uid="{5E3A7E78-3C5D-4AC1-963A-0B899F764BBA}"/>
    <cellStyle name="?W・_?\?Z" xfId="229" xr:uid="{28C21E36-3093-42B5-B9A5-7D75AE9C2722}"/>
    <cellStyle name="?Wｷ_Book1r" xfId="230" xr:uid="{2CF73205-B618-4CC6-A414-7D2383BB9912}"/>
    <cellStyle name="?ｷa??e [0.00]_Book1yss" xfId="231" xr:uid="{CB0D017D-74B5-4347-A1E2-EF8E34B7D3F3}"/>
    <cellStyle name="?ｷa??e_Book1]_s" xfId="232" xr:uid="{11C2E0A2-A225-4F87-A859-7D453A519F96}"/>
    <cellStyle name="_05Foc#2DFLのTDC" xfId="233" xr:uid="{AA84FAA2-2AB2-409A-A62F-8A34AC291729}"/>
    <cellStyle name="_05Foc#2DFLのTDC_Book1" xfId="234" xr:uid="{3F21D645-E486-4A10-8822-FA97869C7D63}"/>
    <cellStyle name="_06Budget assumption 0509261" xfId="235" xr:uid="{0B53FBC1-A2C4-4C5D-BA52-166FCDC23EC1}"/>
    <cellStyle name="_06Budget assumption 0509263" xfId="236" xr:uid="{400DD8B1-32A4-4ACE-B5E4-167D21E05592}"/>
    <cellStyle name="_Blue" xfId="237" xr:uid="{C5CDC7B6-E11B-4842-894C-2169A88ADE9E}"/>
    <cellStyle name="_Blue_1SALPEN" xfId="238" xr:uid="{FE0D200F-455D-474D-BD8A-16D1780F164E}"/>
    <cellStyle name="_CFT#5_PRC_DFL" xfId="239" xr:uid="{81DD9028-EBEE-49E5-92D0-3E25EF32B9A8}"/>
    <cellStyle name="_E20_DFL Expense_July" xfId="240" xr:uid="{236A93AC-8B82-4872-BA51-4FB1653C6A7D}"/>
    <cellStyle name="_E20_DFL Expense_July_Book1" xfId="241" xr:uid="{9211B660-2BB8-4AA3-A33C-BA4475BD2ADB}"/>
    <cellStyle name="_FY09予算＃2）FY09前倒し分" xfId="242" xr:uid="{A8CC2DF0-DDC5-40EE-9165-62DC6DEB37B9}"/>
    <cellStyle name="_FY09予算＃2）FY09前倒し分_Book1" xfId="243" xr:uid="{135C8778-1B6E-458C-9887-ED4AB059461D}"/>
    <cellStyle name="_GA1" xfId="244" xr:uid="{B9EA4EA8-443B-4036-9520-BF5CFCDD680C}"/>
    <cellStyle name="_GA1_Book1" xfId="245" xr:uid="{61688AC7-1A1C-46EA-85E5-8AF60473A7FF}"/>
    <cellStyle name="_Green" xfId="246" xr:uid="{B51BB95A-5A2C-40F0-9B20-CBD05403E1A0}"/>
    <cellStyle name="_Green_1SALPEN" xfId="247" xr:uid="{1CF2FE86-ECD9-438F-9028-C10D4DC88E74}"/>
    <cellStyle name="_MTP SM Assumption3" xfId="248" xr:uid="{6DAB6241-BFCE-4175-92D6-B7222E841CC2}"/>
    <cellStyle name="_Purple" xfId="249" xr:uid="{B1014791-6459-47C7-B9C8-1F596E76CE8A}"/>
    <cellStyle name="_Purple_1SALPEN" xfId="250" xr:uid="{4584F38A-EEFF-4EB5-8311-DFE51120EF6A}"/>
    <cellStyle name="_Purple_1SALPEN_Forecast" xfId="251" xr:uid="{73343E93-8CC5-42EE-992B-BE6EF9174BF0}"/>
    <cellStyle name="_Purple_1SALPEN_lease" xfId="252" xr:uid="{86627F0C-4511-4BC8-972D-A75FA52EE1D2}"/>
    <cellStyle name="_Purple_1SALPEN_NNA Sales Calculations" xfId="253" xr:uid="{29AEB060-AB78-499C-A341-80E9C93DAC85}"/>
    <cellStyle name="_Purple_1SALPEN_PenRates" xfId="254" xr:uid="{D93144AC-0383-48D8-A874-6A852E945857}"/>
    <cellStyle name="_Purple_1SALPEN_retail" xfId="255" xr:uid="{43859CE3-2AA3-4416-9BCC-4D2D5E27C674}"/>
    <cellStyle name="_Purple_CAP-ACT" xfId="256" xr:uid="{40E5673E-AA90-429C-A550-5686E70E5F5A}"/>
    <cellStyle name="_Purple_CAP-ACT_Assumptions (MTP sub#4)" xfId="257" xr:uid="{57BEEF66-B9F4-4AEA-A5F9-980719881005}"/>
    <cellStyle name="_Purple_CAP-ACT_Book2 Chart 1" xfId="258" xr:uid="{C0BE0432-0582-4DC2-B24F-70F8FCA0E9E9}"/>
    <cellStyle name="_Purple_CAP-ACT_interest, yield (04MTP#1)" xfId="259" xr:uid="{BD0C5882-A821-4792-BB1E-018C5AF4BBBB}"/>
    <cellStyle name="_Purple_CAP-ACT_interest, yield assumtions" xfId="260" xr:uid="{6CF89CF3-482E-4027-9FC8-E8559D1FD3B2}"/>
    <cellStyle name="_Purple_CAP-ACT_interest, yield assumtions (04A,05F,06B)" xfId="261" xr:uid="{8990B368-2FC9-4893-A3C2-7CDB7A45C110}"/>
    <cellStyle name="_Purple_CAP-ACT_interest, yield assumtions (04A,05F,06B)_【Draft】FY07 Budget Reply PKG_Finance Company_E" xfId="262" xr:uid="{7E2414F4-02C9-42EE-803D-1D76054263AB}"/>
    <cellStyle name="_Purple_CAP-ACT_interest, yield assumtions (04A,05F,06B)_2FY06 Fcst#1 Reply PKG for Finance Company②" xfId="263" xr:uid="{3AC582F4-69A6-4F7F-B64F-4FB32A492762}"/>
    <cellStyle name="_Purple_CAP-ACT_interest, yield assumtions (04A,05F,06B)_ASIS FY07 FOR#3BUD#1 PKG" xfId="264" xr:uid="{5C173979-DD63-4583-9082-4AC2DED394CA}"/>
    <cellStyle name="_Purple_CAP-ACT_interest, yield assumtions (04A,05F,06B)_Book1" xfId="265" xr:uid="{943B058E-4185-485B-882D-77400A1C647F}"/>
    <cellStyle name="_Purple_CAP-ACT_interest, yield assumtions (04A,05F,06B)_Draft_Excel PKG for FY07 Reply#1 &amp; FY06 FOR#3_E_Oct.21" xfId="266" xr:uid="{D3BFCF5A-594F-4737-9D8D-9856AA87620B}"/>
    <cellStyle name="_Purple_CAP-ACT_interest, yield assumtions (04A,05F,06B)_Draft_Excel PKG for FY07 Reply#1 &amp; FY06 FOR#3_E_Oct.24v2" xfId="267" xr:uid="{A014E478-0262-4CAE-8614-331559A5B029}"/>
    <cellStyle name="_Purple_CAP-ACT_interest, yield assumtions (04A,05F,06B)_Draft_Excel PKG for FY07 Reply#1_E_Oct.16" xfId="268" xr:uid="{4596F2ED-8192-4DB9-B789-24F34EBD0559}"/>
    <cellStyle name="_Purple_CAP-ACT_interest, yield assumtions (04A,05F,06B)_Draft_FY06 Fcst#2 Reply PKG_E_Aug.25" xfId="269" xr:uid="{511BD861-3165-468C-B858-FF2726FF671C}"/>
    <cellStyle name="_Purple_CAP-ACT_interest, yield assumtions (04A,05F,06B)_Draft_FY07 Bedget Reply PKG for Finance Company_Oct.24" xfId="270" xr:uid="{E7E8C0F2-4907-4E8E-85A0-64C2EBA01C13}"/>
    <cellStyle name="_Purple_CAP-ACT_interest, yield assumtions (04A,05F,06B)_Draft_FY07 Budget Reply PKG_for Finance Company_Oct.16" xfId="271" xr:uid="{A2DC35D0-1EA2-4946-9C8F-5E607121B7E4}"/>
    <cellStyle name="_Purple_CAP-ACT_interest, yield assumtions (04A,05F,06B)_Finance Co's_FY07 Budget Reply PKG_E3" xfId="272" xr:uid="{438F60D7-105B-4EFB-80B9-DEC15F1A2C8D}"/>
    <cellStyle name="_Purple_CAP-ACT_interest, yield assumtions (04A,05F,06B)_FY06 Fcst#1 Reply PKG for Finance Company(提出）最終" xfId="273" xr:uid="{85BDF65B-DF54-46F7-88DC-0D14B23BB355}"/>
    <cellStyle name="_Purple_CAP-ACT_interest, yield assumtions (04A,05F,06B)_FY07 Fcst#1 Reply PKG_E" xfId="274" xr:uid="{D8DB7388-02C9-4BF3-B280-DC20730FB930}"/>
    <cellStyle name="_Purple_CAP-ACT_interest, yield assumtions (04A,05F,06B)_FY07 Fcst#1 Reply PKG_E (2)" xfId="275" xr:uid="{D692DEF8-FE99-4FAA-A35F-E84F48B93120}"/>
    <cellStyle name="_Purple_CAP-ACT_interest, yield assumtions (04A,05F,06B)_FY07 Reply#1  FY06 FOR#3 Reply PKG for Finance Co's_Oct.26-Final" xfId="276" xr:uid="{88144A15-991E-4C5A-9C9B-2E6592EFE4E5}"/>
    <cellStyle name="_Purple_CAP-ACT_interest, yield assumtions (04A,05F,06B)_FY07 Reply#1 &amp; FY06 FOR#3 Reply PKG for Finance Co's_Oct.26" xfId="277" xr:uid="{87421546-8A67-4CB4-BF03-BD1E9D088759}"/>
    <cellStyle name="_Purple_CAP-ACT_interest, yield assumtions (04A,05F,06B)_FY07 Reply#1 &amp; FY06 FOR#3 Reply PKG for Finance Co's_Oct.31-2" xfId="278" xr:uid="{B4DAA210-B077-4E37-8419-DF921D30E5C5}"/>
    <cellStyle name="_Purple_CAP-ACT_interest, yield assumtions (04A,05F,06B)_NFS　FY06 Fcst#2 Reply PKG for Finance Company" xfId="279" xr:uid="{A75B6649-D7FA-455A-AFED-0F2DA15D20CC}"/>
    <cellStyle name="_Purple_CAP-ACT_interest, yield assumtions (04A,05F,06B)_NFS　FY06 Fcst#2 Reply PKG for Finance Company(提出）" xfId="280" xr:uid="{C814B223-E586-4DE4-8368-F56D438AA117}"/>
    <cellStyle name="_Purple_CAP-ACT_interest, yield assumtions (04A,05F,06B)_NFS　FY06 Fcst#2 Reply PKG for Finance Company(提出）3" xfId="281" xr:uid="{62E15084-1D77-4C18-916F-375B0550E6ED}"/>
    <cellStyle name="_Purple_CAP-ACT_interest, yield assumtions (04A,05F,06B)_NFS　FY06 Fcst#2 Reply PKG for Finance Company(提出）4" xfId="282" xr:uid="{61E6DD84-1E37-48C5-BB89-4A36A1EB5531}"/>
    <cellStyle name="_Purple_CAP-ACT_interest, yield assumtions (04A,05F,06B)_Variance analysis_NFS_FC#1" xfId="283" xr:uid="{AF8CE413-62A4-41EC-B7B8-83A7B17A406A}"/>
    <cellStyle name="_Purple_CAP-ACT_MTP sub#2 schedules (thru FY08)" xfId="284" xr:uid="{2699AD5B-01A8-4866-80BC-62DEAB145954}"/>
    <cellStyle name="_Purple_CAP-ACT_MTP sub#2 schedules (thru FY08).xls Chart 1" xfId="285" xr:uid="{FB08596B-6DD0-4D5F-B675-0DB5CBF594A7}"/>
    <cellStyle name="_Purple_CAP-ACT_MTP sub#2 schedules (thru FY08)_interest, yield assumtions (04A,05F,06B)" xfId="286" xr:uid="{B1F31894-5B80-43D9-915B-F0333E017CAE}"/>
    <cellStyle name="_Purple_CAP-ACT_MTP sub#2 schedules (thru FY08)_interest, yield assumtions (04A,05F,06B)_【Draft】FY07 Budget Reply PKG_Finance Company_E" xfId="287" xr:uid="{D146DAD2-9B6A-4049-9489-5FE8BC182519}"/>
    <cellStyle name="_Purple_CAP-ACT_MTP sub#2 schedules (thru FY08)_interest, yield assumtions (04A,05F,06B)_2FY06 Fcst#1 Reply PKG for Finance Company②" xfId="288" xr:uid="{45F80468-720A-427F-BE51-DE5493237C81}"/>
    <cellStyle name="_Purple_CAP-ACT_MTP sub#2 schedules (thru FY08)_interest, yield assumtions (04A,05F,06B)_ASIS FY07 FOR#3BUD#1 PKG" xfId="289" xr:uid="{E4FDEA1C-6392-4287-99AA-F93E4010EE6B}"/>
    <cellStyle name="_Purple_CAP-ACT_MTP sub#2 schedules (thru FY08)_interest, yield assumtions (04A,05F,06B)_Book1" xfId="290" xr:uid="{E8FFA8C6-CE47-4C77-929C-9D23C321A99A}"/>
    <cellStyle name="_Purple_CAP-ACT_MTP sub#2 schedules (thru FY08)_interest, yield assumtions (04A,05F,06B)_Draft_Excel PKG for FY07 Reply#1 &amp; FY06 FOR#3_E_Oct.21" xfId="291" xr:uid="{B056FA0E-010A-47E7-AEEC-0B094E930A06}"/>
    <cellStyle name="_Purple_CAP-ACT_MTP sub#2 schedules (thru FY08)_interest, yield assumtions (04A,05F,06B)_Draft_Excel PKG for FY07 Reply#1 &amp; FY06 FOR#3_E_Oct.24v2" xfId="292" xr:uid="{E5DA3C05-45EF-4DD9-81B3-8B9336AB3678}"/>
    <cellStyle name="_Purple_CAP-ACT_MTP sub#2 schedules (thru FY08)_interest, yield assumtions (04A,05F,06B)_Draft_Excel PKG for FY07 Reply#1_E_Oct.16" xfId="293" xr:uid="{1952D567-7611-4708-91BC-457932361804}"/>
    <cellStyle name="_Purple_CAP-ACT_MTP sub#2 schedules (thru FY08)_interest, yield assumtions (04A,05F,06B)_Draft_FY06 Fcst#2 Reply PKG_E_Aug.25" xfId="294" xr:uid="{67D42E89-B60D-4AC6-B734-EA19A2F5F63F}"/>
    <cellStyle name="_Purple_CAP-ACT_MTP sub#2 schedules (thru FY08)_interest, yield assumtions (04A,05F,06B)_Draft_FY07 Bedget Reply PKG for Finance Company_Oct.24" xfId="295" xr:uid="{CADF9AD0-82BC-4B20-A141-C03BA9401DCA}"/>
    <cellStyle name="_Purple_CAP-ACT_MTP sub#2 schedules (thru FY08)_interest, yield assumtions (04A,05F,06B)_Draft_FY07 Budget Reply PKG_for Finance Company_Oct.16" xfId="296" xr:uid="{7F69A345-CFDE-4ACE-ADF9-B20E526F6B02}"/>
    <cellStyle name="_Purple_CAP-ACT_MTP sub#2 schedules (thru FY08)_interest, yield assumtions (04A,05F,06B)_Finance Co's_FY07 Budget Reply PKG_E3" xfId="297" xr:uid="{F2F0980B-06AE-4634-B66F-00CC9B9DC184}"/>
    <cellStyle name="_Purple_CAP-ACT_MTP sub#2 schedules (thru FY08)_interest, yield assumtions (04A,05F,06B)_FY06 Fcst#1 Reply PKG for Finance Company(提出）最終" xfId="298" xr:uid="{58976205-9D05-4F8D-BC36-B5D05DCB1992}"/>
    <cellStyle name="_Purple_CAP-ACT_MTP sub#2 schedules (thru FY08)_interest, yield assumtions (04A,05F,06B)_FY07 Fcst#1 Reply PKG_E" xfId="299" xr:uid="{5C62841E-6EE5-4ABD-B10F-9A5FCC795353}"/>
    <cellStyle name="_Purple_CAP-ACT_MTP sub#2 schedules (thru FY08)_interest, yield assumtions (04A,05F,06B)_FY07 Fcst#1 Reply PKG_E (2)" xfId="300" xr:uid="{B424FF95-79C5-4DA0-A6F3-31E639A6507F}"/>
    <cellStyle name="_Purple_CAP-ACT_MTP sub#2 schedules (thru FY08)_interest, yield assumtions (04A,05F,06B)_FY07 Reply#1  FY06 FOR#3 Reply PKG for Finance Co's_Oct.26-Final" xfId="301" xr:uid="{C9F15B39-FEE4-46B6-8F63-F1E93CC3D6E5}"/>
    <cellStyle name="_Purple_CAP-ACT_MTP sub#2 schedules (thru FY08)_interest, yield assumtions (04A,05F,06B)_FY07 Reply#1 &amp; FY06 FOR#3 Reply PKG for Finance Co's_Oct.26" xfId="302" xr:uid="{D7D1EB9B-A31D-4599-BD68-ABBF15634A77}"/>
    <cellStyle name="_Purple_CAP-ACT_MTP sub#2 schedules (thru FY08)_interest, yield assumtions (04A,05F,06B)_FY07 Reply#1 &amp; FY06 FOR#3 Reply PKG for Finance Co's_Oct.31-2" xfId="303" xr:uid="{F2B81E80-E415-4CA0-ACC2-8588E6290F17}"/>
    <cellStyle name="_Purple_CAP-ACT_MTP sub#2 schedules (thru FY08)_interest, yield assumtions (04A,05F,06B)_NFS　FY06 Fcst#2 Reply PKG for Finance Company" xfId="304" xr:uid="{61E05B99-CDB3-4C39-B23F-D090F66A0321}"/>
    <cellStyle name="_Purple_CAP-ACT_MTP sub#2 schedules (thru FY08)_interest, yield assumtions (04A,05F,06B)_NFS　FY06 Fcst#2 Reply PKG for Finance Company(提出）" xfId="305" xr:uid="{E1A2F062-98B3-4132-9946-BF9B9B62B834}"/>
    <cellStyle name="_Purple_CAP-ACT_MTP sub#2 schedules (thru FY08)_interest, yield assumtions (04A,05F,06B)_NFS　FY06 Fcst#2 Reply PKG for Finance Company(提出）3" xfId="306" xr:uid="{DE088BC0-34B1-4B90-B4A7-125643664A77}"/>
    <cellStyle name="_Purple_CAP-ACT_MTP sub#2 schedules (thru FY08)_interest, yield assumtions (04A,05F,06B)_NFS　FY06 Fcst#2 Reply PKG for Finance Company(提出）4" xfId="307" xr:uid="{ED97E6CD-68A1-4C6B-BD6B-F74CB2E94EBA}"/>
    <cellStyle name="_Purple_CAP-ACT_MTP sub#2 schedules (thru FY08)_interest, yield assumtions (04A,05F,06B)_Variance analysis_NFS_FC#1" xfId="308" xr:uid="{E70480F7-2DAA-42BA-B30B-7FB1996F18F3}"/>
    <cellStyle name="_Purple_CAP-ACT_supplemental chart(Mtp_9w)" xfId="309" xr:uid="{8DF1BA13-0FEF-4F82-9FB0-37A8FB7521AF}"/>
    <cellStyle name="_Purple_S&amp;P_COMP" xfId="310" xr:uid="{D6A64ABE-EC6F-4466-B43D-1ED219885657}"/>
    <cellStyle name="_Purple_S&amp;P_MDL" xfId="311" xr:uid="{9356D659-1A60-4AEF-B2EB-0DD310CC6EAA}"/>
    <cellStyle name="_Red" xfId="312" xr:uid="{75A7E720-84C6-44CE-B5C0-174BCFD2647A}"/>
    <cellStyle name="_Red_1SALPEN" xfId="313" xr:uid="{5C633291-B156-4BF8-A037-B946D696662C}"/>
    <cellStyle name="_SCM" xfId="314" xr:uid="{C70CC74B-9903-4815-AB15-DD728ABCEAB9}"/>
    <cellStyle name="_SCM_Book1" xfId="315" xr:uid="{80BC82ED-E7BA-48B7-A3BE-0F623BE0332F}"/>
    <cellStyle name="_Table" xfId="316" xr:uid="{10E2C5BA-6F69-4D8C-A175-E70342A17DE5}"/>
    <cellStyle name="_TDC trial" xfId="317" xr:uid="{0652DA83-0EB3-4103-80BB-98C95215BC41}"/>
    <cellStyle name="_TDC trial_Book1" xfId="318" xr:uid="{F511717C-41A9-49C1-8E32-FD255A484D3B}"/>
    <cellStyle name="_エコカー減税" xfId="319" xr:uid="{ED0DCB55-035C-4121-A869-14A0F8E3D0ED}"/>
    <cellStyle name="_各工程新车准备费汇总04.2.9（报财务数据）4790.4万细分" xfId="320" xr:uid="{3B2A9873-D310-4907-955E-10BDDAC5F948}"/>
    <cellStyle name="_橘川MDチーム受注進捗状況" xfId="321" xr:uid="{C8C74ABE-C0E5-4B2A-8484-E4E026BBCAB7}"/>
    <cellStyle name="_減税.補助金効果" xfId="322" xr:uid="{4C9FC3E9-3A04-450F-AECD-AA3FE92B64E5}"/>
    <cellStyle name="_減税効果試算 (2)" xfId="323" xr:uid="{95E7B690-675B-422F-B928-C83F872417DB}"/>
    <cellStyle name="_実見#2(05097)" xfId="324" xr:uid="{187BA893-470B-430A-B2DF-B278374D7377}"/>
    <cellStyle name="_生产台数" xfId="325" xr:uid="{C997C6E8-D8E0-4C80-8545-320068A1D2F4}"/>
    <cellStyle name="_台数修正版" xfId="326" xr:uid="{1238C9B4-7132-4798-B0DD-712D92400DC3}"/>
    <cellStyle name="_宱旓宯俀" xfId="327" xr:uid="{0FA4EAD0-0051-40D8-8785-E7C8AAB60FE0}"/>
    <cellStyle name="_宱旓宯俀_Book1" xfId="328" xr:uid="{208E4121-6E6B-4385-B0E9-C64AE99487A1}"/>
    <cellStyle name="_宱旓宯俁" xfId="329" xr:uid="{65C9299C-27A5-4595-93F5-3D3D6173AFCC}"/>
    <cellStyle name="_宱旓宯俁_Book1" xfId="330" xr:uid="{B8029CFA-3CFB-4DB4-8F6F-5B3492AA161A}"/>
    <cellStyle name="||" xfId="331" xr:uid="{141C6716-96BF-4EA9-981D-8C96E580F915}"/>
    <cellStyle name="’Ê‰Ý [0.00]_01MY Value Cost Study" xfId="332" xr:uid="{55F7129E-84EA-4AF6-B65C-05C653D717F7}"/>
    <cellStyle name="’E‰Y [0.00]_Book1" xfId="333" xr:uid="{697AB2FE-45D7-4D33-9AA7-36BAA8AA4A1C}"/>
    <cellStyle name="’Ê‰Ý [0.00]_Sheet1" xfId="334" xr:uid="{F34D5666-83AA-466B-8D35-9866AFC4683F}"/>
    <cellStyle name="’Ê‰Ý_01MY Value Cost Study" xfId="335" xr:uid="{B5E1E7A0-8283-4011-B3DF-2A2C41A23D6F}"/>
    <cellStyle name="’E‰Y_Book1" xfId="336" xr:uid="{6E7E34D6-FF2F-4309-99B2-8FDF7F0CE17A}"/>
    <cellStyle name="・・ [0.00]_127・予算・（経営・・）" xfId="337" xr:uid="{9E58B1AD-A0A9-4EA0-8DCD-4F840DDE78C7}"/>
    <cellStyle name="・・_127・予算・（経営・・）" xfId="338" xr:uid="{6957F2FF-940D-4998-86E1-26B88ADC4779}"/>
    <cellStyle name="•\Ž¦Ï‚Ý‚ÌƒnƒCƒp[ƒŠƒ“ƒN" xfId="339" xr:uid="{62E5EC87-04AE-4A63-9D08-3919EC020FF3}"/>
    <cellStyle name="•W€_01MY Value Cost Study" xfId="340" xr:uid="{B569B4B1-428A-4997-816E-E727F8FDBEA7}"/>
    <cellStyle name="\¦ÏÝÌnCp[N" xfId="341" xr:uid="{EF44C0E6-4B96-4DC5-BBF5-1F2CB63A3EB9}"/>
    <cellStyle name="æØè [0.00]_Model Mix" xfId="342" xr:uid="{1257E931-43B0-4EF6-B181-0B2B36E5036E}"/>
    <cellStyle name="æØè_Model Mix" xfId="343" xr:uid="{191E37A6-0324-41E7-A428-43286CA2DE45}"/>
    <cellStyle name="ÊÝ [0.00]_127ã\ZÄiocéæj" xfId="344" xr:uid="{791B8D0B-4C29-4473-9B38-8BE012956FB0}"/>
    <cellStyle name="ÊÝ_127ã\ZÄiocéæj" xfId="345" xr:uid="{4100B564-42DF-4F53-BDE9-2FA402458759}"/>
    <cellStyle name="fEñY [0.00]_?`?p?O???Lñ??\" xfId="346" xr:uid="{B5FA4E89-4D89-49C5-BA4E-4897EF9F36D3}"/>
    <cellStyle name="fEñY_?`?p?O???Lñ??\" xfId="347" xr:uid="{F8CE7F6C-30E8-48F5-9AA4-9F1914432EC8}"/>
    <cellStyle name="nCp[N" xfId="348" xr:uid="{D41ED490-4B6B-443F-8923-416CB5467D46}"/>
    <cellStyle name="W_¢P¿" xfId="349" xr:uid="{7318A3D8-6A29-4002-AC2B-E7F9A4FDD529}"/>
    <cellStyle name="0,0_x000d__x000a_NA_x000d__x000a_" xfId="350" xr:uid="{8FC8F2BD-3DF3-431A-BA5B-7E4D9E5412B7}"/>
    <cellStyle name="000" xfId="351" xr:uid="{B4591E23-970F-402B-A68D-38B07B988B30}"/>
    <cellStyle name="010" xfId="352" xr:uid="{5C78ADC7-F088-42CA-8E80-E9302AD839FB}"/>
    <cellStyle name="¹éºÐÀ²_°æ¿µÁöÇ¥" xfId="353" xr:uid="{6ED7FF4E-4A13-462A-B17E-329193D68824}"/>
    <cellStyle name="20% - Accent1" xfId="45" xr:uid="{00000000-0005-0000-0000-000000000000}"/>
    <cellStyle name="20% - Accent2" xfId="46" xr:uid="{00000000-0005-0000-0000-000001000000}"/>
    <cellStyle name="20% - Accent3" xfId="47" xr:uid="{00000000-0005-0000-0000-000002000000}"/>
    <cellStyle name="20% - Accent4" xfId="48" xr:uid="{00000000-0005-0000-0000-000003000000}"/>
    <cellStyle name="20% - Accent5" xfId="49" xr:uid="{00000000-0005-0000-0000-000004000000}"/>
    <cellStyle name="20% - Accent6" xfId="50" xr:uid="{00000000-0005-0000-0000-000005000000}"/>
    <cellStyle name="40% - Accent1" xfId="51" xr:uid="{00000000-0005-0000-0000-000006000000}"/>
    <cellStyle name="40% - Accent2" xfId="52" xr:uid="{00000000-0005-0000-0000-000007000000}"/>
    <cellStyle name="40% - Accent3" xfId="53" xr:uid="{00000000-0005-0000-0000-000008000000}"/>
    <cellStyle name="40% - Accent4" xfId="54" xr:uid="{00000000-0005-0000-0000-000009000000}"/>
    <cellStyle name="40% - Accent5" xfId="55" xr:uid="{00000000-0005-0000-0000-00000A000000}"/>
    <cellStyle name="40% - Accent6" xfId="56" xr:uid="{00000000-0005-0000-0000-00000B000000}"/>
    <cellStyle name="60% - Accent1" xfId="57" xr:uid="{00000000-0005-0000-0000-00000C000000}"/>
    <cellStyle name="60% - Accent2" xfId="58" xr:uid="{00000000-0005-0000-0000-00000D000000}"/>
    <cellStyle name="60% - Accent3" xfId="59" xr:uid="{00000000-0005-0000-0000-00000E000000}"/>
    <cellStyle name="60% - Accent4" xfId="60" xr:uid="{00000000-0005-0000-0000-00000F000000}"/>
    <cellStyle name="60% - Accent5" xfId="61" xr:uid="{00000000-0005-0000-0000-000010000000}"/>
    <cellStyle name="60% - Accent6" xfId="62" xr:uid="{00000000-0005-0000-0000-000011000000}"/>
    <cellStyle name="A" xfId="354" xr:uid="{976EEB33-B982-4D2E-87A7-E1FBE2728C28}"/>
    <cellStyle name="ÅE­ [0]_°èÈ¹" xfId="355" xr:uid="{69969801-151C-4D81-92C9-84F750008389}"/>
    <cellStyle name="ÅE­_°èÈ¹" xfId="356" xr:uid="{6101A4E1-2CBA-4082-B043-F6CC597871F6}"/>
    <cellStyle name="Accent1" xfId="63" xr:uid="{00000000-0005-0000-0000-000012000000}"/>
    <cellStyle name="Accent2" xfId="64" xr:uid="{00000000-0005-0000-0000-000013000000}"/>
    <cellStyle name="Accent3" xfId="65" xr:uid="{00000000-0005-0000-0000-000014000000}"/>
    <cellStyle name="Accent4" xfId="66" xr:uid="{00000000-0005-0000-0000-000015000000}"/>
    <cellStyle name="Accent5" xfId="67" xr:uid="{00000000-0005-0000-0000-000016000000}"/>
    <cellStyle name="Accent6" xfId="68" xr:uid="{00000000-0005-0000-0000-000017000000}"/>
    <cellStyle name="ÄÞ¸¶ [0]_°èÈ¹" xfId="357" xr:uid="{CF29A7F0-BEDB-47B7-BB74-E0E12E19F2DF}"/>
    <cellStyle name="ÄÞ¸¶_°èÈ¹" xfId="358" xr:uid="{426EB9F0-C155-4FC1-A3F6-8E9441491F97}"/>
    <cellStyle name="AutoFormat-Optionen" xfId="499" xr:uid="{6914C13F-40B4-49BC-918C-AEEFD3164BFB}"/>
    <cellStyle name="Bad" xfId="69" xr:uid="{00000000-0005-0000-0000-000018000000}"/>
    <cellStyle name="Border1" xfId="359" xr:uid="{D8E0619A-D8A8-47F1-8357-1C3BC292FD4B}"/>
    <cellStyle name="Border1 2" xfId="512" xr:uid="{91C1FBFC-1E2A-4261-ACE4-92F0218E22F1}"/>
    <cellStyle name="Border1 3" xfId="511" xr:uid="{4F0302C5-E8DF-4CA8-98B2-C03C16D3B441}"/>
    <cellStyle name="Border2" xfId="360" xr:uid="{D1251633-2F8E-46FB-BD3E-E26D541A844D}"/>
    <cellStyle name="Border2 2" xfId="513" xr:uid="{1E78EA57-5B61-4430-9BD2-E73E3A4BEBB0}"/>
    <cellStyle name="Border2 3" xfId="510" xr:uid="{E28689D7-D70C-44B0-BF6A-D68496DC806E}"/>
    <cellStyle name="Border3" xfId="361" xr:uid="{336251CD-46AB-4ACC-B4C8-14B308FAF29B}"/>
    <cellStyle name="Border3 2" xfId="514" xr:uid="{7433E47B-0C59-4FAA-B150-6AB73636A820}"/>
    <cellStyle name="Border3 3" xfId="509" xr:uid="{5B39C033-57DD-4A90-B3DB-D29E898AAD14}"/>
    <cellStyle name="BuiltOpt_Content" xfId="362" xr:uid="{5A133D4D-2ADE-47B0-9250-3573CE8135C1}"/>
    <cellStyle name="Ç¥ÁØ_¿ù°£¿ä¾àº¸° " xfId="363" xr:uid="{04B7FB22-71C6-4A64-BCC9-9591D5F01986}"/>
    <cellStyle name="Calc Currency (0)" xfId="70" xr:uid="{00000000-0005-0000-0000-000019000000}"/>
    <cellStyle name="Calc Currency (0) 2" xfId="364" xr:uid="{D6E896B3-963B-4647-A359-BB0F4E7942D1}"/>
    <cellStyle name="Calculation" xfId="71" xr:uid="{00000000-0005-0000-0000-00001A000000}"/>
    <cellStyle name="Check Cell" xfId="72" xr:uid="{00000000-0005-0000-0000-00001B000000}"/>
    <cellStyle name="CombinedVol_Data" xfId="365" xr:uid="{431512E7-9246-43DA-A10B-00471EB79BB5}"/>
    <cellStyle name="Comma (0)" xfId="366" xr:uid="{EF1178A2-0C4B-4B34-AC94-238BBD790E7D}"/>
    <cellStyle name="Comma [0]" xfId="516" xr:uid="{00000000-0005-0000-0000-00001C000000}"/>
    <cellStyle name="Comma [0] 2" xfId="33" xr:uid="{00000000-0005-0000-0000-00001D000000}"/>
    <cellStyle name="Comma [0] 2 2" xfId="73" xr:uid="{00000000-0005-0000-0000-00001E000000}"/>
    <cellStyle name="Comma [0] 2 6" xfId="159" xr:uid="{00000000-0005-0000-0000-00001F000000}"/>
    <cellStyle name="Comma [0]_??? " xfId="367" xr:uid="{8E735A3C-1CAA-434F-AC03-153253326DDF}"/>
    <cellStyle name="Comma_ Ladder 4X2 RC" xfId="368" xr:uid="{A202CA29-BCD6-49AF-A430-E9CC3E4F6CEE}"/>
    <cellStyle name="Currenc" xfId="369" xr:uid="{5661231E-571B-4F95-AE44-FE1248B28F6F}"/>
    <cellStyle name="Currency [0]_??? " xfId="370" xr:uid="{B4AE5A1A-5340-4F4E-97FB-4BB394056033}"/>
    <cellStyle name="Currency_ Ladder 4X2 RC" xfId="371" xr:uid="{2CBE31E1-FF4E-4B85-82C1-43F00301C9C8}"/>
    <cellStyle name="dak" xfId="74" xr:uid="{00000000-0005-0000-0000-000020000000}"/>
    <cellStyle name="Date" xfId="372" xr:uid="{8983421C-CD18-408A-B5DE-94B6500E8B85}"/>
    <cellStyle name="Edited_Data" xfId="373" xr:uid="{56DA2572-F2B8-4287-8DBD-8E8A823118C1}"/>
    <cellStyle name="Estimated_Data" xfId="374" xr:uid="{FF5398DD-4053-4C24-8C07-77DDEB90667D}"/>
    <cellStyle name="Euro" xfId="375" xr:uid="{69194408-7273-4CE8-80A3-4B521E913F33}"/>
    <cellStyle name="Excel.Chart" xfId="376" xr:uid="{E037A7C9-4BB4-4C4C-A2D5-E677444FB9ED}"/>
    <cellStyle name="Explanatory Text" xfId="75" xr:uid="{00000000-0005-0000-0000-000021000000}"/>
    <cellStyle name="ƒnƒCƒp[ƒŠƒ“ƒN" xfId="377" xr:uid="{ED5B1A80-75BD-4F6B-BBE3-AF6FBC43847E}"/>
    <cellStyle name="Followed Hyperlink" xfId="76" xr:uid="{00000000-0005-0000-0000-000022000000}"/>
    <cellStyle name="Followed Hyperlink 2" xfId="378" xr:uid="{EDD04381-3014-4EF9-9D43-7E0FCA8F1ED2}"/>
    <cellStyle name="Forecast_Data" xfId="379" xr:uid="{D7F2AD75-B536-487D-BF2B-933785C8DDAD}"/>
    <cellStyle name="g:prcrsNMGB:A1..NMGB:W48" xfId="380" xr:uid="{D5083B18-1991-4771-9F78-04780A3AC534}"/>
    <cellStyle name="GENERAL" xfId="381" xr:uid="{68F86494-4C99-4308-92C4-1A53B39E7943}"/>
    <cellStyle name="Good" xfId="77" xr:uid="{00000000-0005-0000-0000-000023000000}"/>
    <cellStyle name="Grey" xfId="78" xr:uid="{00000000-0005-0000-0000-000024000000}"/>
    <cellStyle name="Grey 2" xfId="382" xr:uid="{6D08CB64-C88F-4D4E-9D15-4218707BBFF5}"/>
    <cellStyle name="h" xfId="383" xr:uid="{6766E722-457C-469B-984F-55FA63D6399D}"/>
    <cellStyle name="Header1" xfId="79" xr:uid="{00000000-0005-0000-0000-000025000000}"/>
    <cellStyle name="Header2" xfId="80" xr:uid="{00000000-0005-0000-0000-000026000000}"/>
    <cellStyle name="Header2 2" xfId="384" xr:uid="{183EB913-C7D4-444F-9DD8-7376CF8B36C6}"/>
    <cellStyle name="Heading 1" xfId="81" xr:uid="{00000000-0005-0000-0000-000027000000}"/>
    <cellStyle name="Heading 2" xfId="82" xr:uid="{00000000-0005-0000-0000-000028000000}"/>
    <cellStyle name="Heading 3" xfId="83" xr:uid="{00000000-0005-0000-0000-000029000000}"/>
    <cellStyle name="Heading 4" xfId="84" xr:uid="{00000000-0005-0000-0000-00002A000000}"/>
    <cellStyle name="Heading1" xfId="385" xr:uid="{56C6B199-12B3-4112-A925-E59D8CA6C6E4}"/>
    <cellStyle name="Heading2" xfId="386" xr:uid="{18E16ED4-0A44-4F01-AC93-549DFFB9002E}"/>
    <cellStyle name="Heading3" xfId="387" xr:uid="{EDE1D28B-63B5-4D95-B6F1-D01729F21F28}"/>
    <cellStyle name="Hyperlink" xfId="85" xr:uid="{00000000-0005-0000-0000-00002B000000}"/>
    <cellStyle name="Hyperlink 2" xfId="388" xr:uid="{28948C81-CCF3-4057-971D-E7FFD6D794C3}"/>
    <cellStyle name="IBM(401K)" xfId="389" xr:uid="{EB0D0E92-31C4-41A6-BAEB-B349566D9D64}"/>
    <cellStyle name="Input" xfId="86" xr:uid="{00000000-0005-0000-0000-00002C000000}"/>
    <cellStyle name="Input [yellow]" xfId="87" xr:uid="{00000000-0005-0000-0000-00002D000000}"/>
    <cellStyle name="Input [yellow] 2" xfId="390" xr:uid="{550BF75F-E0BF-45B8-B725-CA1E3F8850DE}"/>
    <cellStyle name="Input [yellow] 3" xfId="515" xr:uid="{DA65C7D2-BEC1-4C3C-AA5B-7C6292E1990F}"/>
    <cellStyle name="Input [yellow] 4" xfId="508" xr:uid="{B2981AC2-A6D7-4B78-B720-43E8C3206CD5}"/>
    <cellStyle name="Item_Current" xfId="391" xr:uid="{3AFAAA68-D5AD-4D19-8A2D-396E3D3292BB}"/>
    <cellStyle name="J401K" xfId="392" xr:uid="{D9E44C00-978E-42E5-8624-CAB2815455C0}"/>
    <cellStyle name="Lien hypertexte" xfId="88" xr:uid="{00000000-0005-0000-0000-00002E000000}"/>
    <cellStyle name="Lien hypertexte 2" xfId="393" xr:uid="{5884ED62-8378-4F06-9598-898673FAA965}"/>
    <cellStyle name="Lien hypertexte visit?" xfId="89" xr:uid="{00000000-0005-0000-0000-00002F000000}"/>
    <cellStyle name="Lien hypertexte visite" xfId="90" xr:uid="{00000000-0005-0000-0000-000030000000}"/>
    <cellStyle name="Lien hypertexte visité" xfId="91" xr:uid="{00000000-0005-0000-0000-000031000000}"/>
    <cellStyle name="Lien hypertexte visité 2" xfId="394" xr:uid="{34CFE2F4-8B2B-4266-91D0-53BB3D13E189}"/>
    <cellStyle name="Lien hypertexte visite_2002 06 30 Attach 09 Market Code" xfId="92" xr:uid="{00000000-0005-0000-0000-000032000000}"/>
    <cellStyle name="Lien hypertexte visité_Book1" xfId="395" xr:uid="{C8923390-0805-47D5-8FC8-D3B6BA800878}"/>
    <cellStyle name="Lien hypertexte visite_NCC P" xfId="396" xr:uid="{747F12A6-1921-4057-A595-A95B8596B8A2}"/>
    <cellStyle name="Lien hypertexte visité_橘川MDチーム受注進捗状況" xfId="397" xr:uid="{FFFEDC48-098E-4EDC-9E22-F2715E9CF8C1}"/>
    <cellStyle name="Lien hypertexte_11.11Magnitude Excel Package Yearly" xfId="398" xr:uid="{46B3EB00-516F-41C2-9AD1-C150141C3028}"/>
    <cellStyle name="Linked Cell" xfId="93" xr:uid="{00000000-0005-0000-0000-000034000000}"/>
    <cellStyle name="Migliaia [0]_ITA S&amp;M1(MKTG)" xfId="399" xr:uid="{EE19B1E2-8A16-40B3-90DA-A28F880C6A08}"/>
    <cellStyle name="Millares [0]_Grade Differentiators" xfId="400" xr:uid="{B699E402-D115-43D1-8675-5F44E369AF12}"/>
    <cellStyle name="Millares_Business Plan 2001 - 2005 N-180" xfId="401" xr:uid="{EB637D04-991A-401D-AD2B-C1003AD963AD}"/>
    <cellStyle name="Milliers [0]_2000-2006" xfId="402" xr:uid="{2F729AEF-B92D-4613-9333-95CAE65FE7F4}"/>
    <cellStyle name="Milliers_2000-2006" xfId="403" xr:uid="{B5D58573-6A50-4273-87AD-843E5CF89AC7}"/>
    <cellStyle name="Mon?aire [0]_2000-2006" xfId="404" xr:uid="{8C35EE17-F7B7-4B75-B740-AA9B3743B3D6}"/>
    <cellStyle name="Mon?aire_2000-2006" xfId="405" xr:uid="{9ECA53D8-BFB6-4316-86C7-9412260AEC15}"/>
    <cellStyle name="Moneda [0]_Grade Differentiators" xfId="406" xr:uid="{6FF2E477-6ABE-437A-B365-8C9FC5455518}"/>
    <cellStyle name="Moneda_Grade Differentiators" xfId="407" xr:uid="{5F3D1275-8BD3-4344-9EE5-10F113F862AB}"/>
    <cellStyle name="Monetaire [0]_BP2001 sandrine" xfId="408" xr:uid="{3DDD1991-7C95-4B6C-9FD6-60F8E009B3FB}"/>
    <cellStyle name="Monetaire_BP2001 sandrine" xfId="409" xr:uid="{8EA7EEB4-8508-4D35-890F-6230930B13E6}"/>
    <cellStyle name="Mon騁aire [0]_2000-2006" xfId="410" xr:uid="{A7075922-4508-43DC-BCE8-ADC7CAFDE933}"/>
    <cellStyle name="Mon騁aire_2000-2006" xfId="411" xr:uid="{66C4EEF5-9AE5-43AF-8B8C-C37A3DC317EA}"/>
    <cellStyle name="ＭＳゴシック" xfId="412" xr:uid="{9AF1FFF6-7682-4DA6-949B-C1D7CD9BFBC8}"/>
    <cellStyle name="Neutral" xfId="94" xr:uid="{00000000-0005-0000-0000-000035000000}"/>
    <cellStyle name="new" xfId="95" xr:uid="{00000000-0005-0000-0000-000036000000}"/>
    <cellStyle name="No-definido" xfId="413" xr:uid="{F096798A-53D8-4DC0-A212-8ACE1DD46B20}"/>
    <cellStyle name="Normal - Style1" xfId="96" xr:uid="{00000000-0005-0000-0000-000037000000}"/>
    <cellStyle name="Normal - Style1 2" xfId="414" xr:uid="{C7ABF463-C01A-4169-8B1C-3EF723BE30F6}"/>
    <cellStyle name="Normal 10" xfId="97" xr:uid="{00000000-0005-0000-0000-000038000000}"/>
    <cellStyle name="Normal 11" xfId="98" xr:uid="{00000000-0005-0000-0000-000039000000}"/>
    <cellStyle name="Normal 12" xfId="99" xr:uid="{00000000-0005-0000-0000-00003A000000}"/>
    <cellStyle name="Normal 13" xfId="100" xr:uid="{00000000-0005-0000-0000-00003B000000}"/>
    <cellStyle name="Normal 14" xfId="101" xr:uid="{00000000-0005-0000-0000-00003C000000}"/>
    <cellStyle name="Normal 15" xfId="102" xr:uid="{00000000-0005-0000-0000-00003D000000}"/>
    <cellStyle name="Normal 2" xfId="103" xr:uid="{00000000-0005-0000-0000-00003E000000}"/>
    <cellStyle name="Normal 24" xfId="104" xr:uid="{00000000-0005-0000-0000-00003F000000}"/>
    <cellStyle name="Normal 3" xfId="105" xr:uid="{00000000-0005-0000-0000-000040000000}"/>
    <cellStyle name="Normal 3 2" xfId="500" xr:uid="{4ECFF515-7C64-47F8-ACC7-4A7AC1F906B7}"/>
    <cellStyle name="Normal 4" xfId="106" xr:uid="{00000000-0005-0000-0000-000041000000}"/>
    <cellStyle name="Normal 5" xfId="107" xr:uid="{00000000-0005-0000-0000-000042000000}"/>
    <cellStyle name="Normal 6" xfId="108" xr:uid="{00000000-0005-0000-0000-000043000000}"/>
    <cellStyle name="Normal 7" xfId="109" xr:uid="{00000000-0005-0000-0000-000044000000}"/>
    <cellStyle name="Normal 8" xfId="110" xr:uid="{00000000-0005-0000-0000-000045000000}"/>
    <cellStyle name="Normal 9" xfId="111" xr:uid="{00000000-0005-0000-0000-000046000000}"/>
    <cellStyle name="Normal_ Ladder 4X2 RC" xfId="415" xr:uid="{E8F8FBF3-F8AC-40FA-9B12-0C9B2DB768EF}"/>
    <cellStyle name="Normale_BP PANTANO" xfId="416" xr:uid="{A9CAB93F-F7DD-4A03-88A1-087D90991278}"/>
    <cellStyle name="Note" xfId="112" xr:uid="{00000000-0005-0000-0000-000048000000}"/>
    <cellStyle name="Œ…‹aO‚e [0.00]_Other MP and Fixed Cost" xfId="417" xr:uid="{3E130FF2-AFC7-4472-A53A-2F9F2C5D84D9}"/>
    <cellStyle name="Œ…‹aO‚e_Other MP and Fixed Cost" xfId="418" xr:uid="{50203080-B263-4C28-A167-27E4847E5BE5}"/>
    <cellStyle name="Œ…‹æØ‚è [0.00]_01MY Value Cost Study" xfId="419" xr:uid="{262DBD84-1F32-406D-89DE-5CB48872C953}"/>
    <cellStyle name="Œ…‹æØ‚è_01MY Value Cost Study" xfId="420" xr:uid="{31E18B6B-461D-4073-9C8A-F9F6A4AB225D}"/>
    <cellStyle name="Option_Added_Cont_Desc" xfId="421" xr:uid="{52655CDF-1640-40FC-8D0C-7B422C9ACFF3}"/>
    <cellStyle name="Output" xfId="113" xr:uid="{00000000-0005-0000-0000-000049000000}"/>
    <cellStyle name="Percent (0)" xfId="422" xr:uid="{E366336C-71C3-492E-ADBA-1DBDF9AFC9E1}"/>
    <cellStyle name="Percent [2]" xfId="114" xr:uid="{00000000-0005-0000-0000-00004A000000}"/>
    <cellStyle name="Percent [2] 2" xfId="423" xr:uid="{97923CDE-2973-402E-8847-47D27633179C}"/>
    <cellStyle name="Preliminary_Data" xfId="424" xr:uid="{16AF3C0A-A266-4C1D-940D-3B23984BC24F}"/>
    <cellStyle name="Prices_Data" xfId="425" xr:uid="{F98F8361-3B0F-4326-98A6-8D17A36B5218}"/>
    <cellStyle name="PSChar" xfId="426" xr:uid="{FA472FCB-CE4F-4121-A96C-9BF4B78D7423}"/>
    <cellStyle name="PSDate" xfId="427" xr:uid="{B975CE58-054A-47E1-B80A-26AD50E98845}"/>
    <cellStyle name="PSDec" xfId="428" xr:uid="{092F7EF8-EA8F-48DF-A4AC-6258C1B8BE88}"/>
    <cellStyle name="PSHeading" xfId="429" xr:uid="{378DD215-A764-4377-83CC-55FAB275CBC3}"/>
    <cellStyle name="Q3" xfId="430" xr:uid="{76214C59-B3E8-4C4F-8FBA-5BC8E49C97AE}"/>
    <cellStyle name="Standard_Budget Hearing FD sheet2" xfId="431" xr:uid="{ABBA6C48-0AAE-4F26-826D-A8B6CD36457D}"/>
    <cellStyle name="Style 1" xfId="501" xr:uid="{4A7977FE-72BB-410A-98EE-97A95B373D81}"/>
    <cellStyle name="Style1" xfId="432" xr:uid="{B5FED8E0-0906-4AD2-A970-31B1424D00D0}"/>
    <cellStyle name="subhead" xfId="433" xr:uid="{B3E585FF-44F6-442F-8E8A-EFEE0A960154}"/>
    <cellStyle name="Thousands" xfId="434" xr:uid="{AAAE4180-DC06-4C26-8B8A-92193B62231E}"/>
    <cellStyle name="Tickmark" xfId="435" xr:uid="{F3713B46-695E-48B5-A558-AD4D6D63015D}"/>
    <cellStyle name="Title" xfId="115" xr:uid="{00000000-0005-0000-0000-00004B000000}"/>
    <cellStyle name="Title 2" xfId="436" xr:uid="{A9D5833A-5422-4F06-BE47-674D571AC15B}"/>
    <cellStyle name="Total" xfId="116" xr:uid="{00000000-0005-0000-0000-00004C000000}"/>
    <cellStyle name="User_Defined_A" xfId="437" xr:uid="{93758EE9-BB41-4830-B0EF-228C43CD1178}"/>
    <cellStyle name="Vehicle_Benchmark" xfId="438" xr:uid="{FDD14151-8F3D-4F90-B7B8-8A0A7487C344}"/>
    <cellStyle name="Version_Header" xfId="439" xr:uid="{F6C03C9A-2238-4D93-8FB6-3414E0581D21}"/>
    <cellStyle name="Vide" xfId="440" xr:uid="{AC606710-20EB-498C-8296-CE8F5230AE4C}"/>
    <cellStyle name="Volumes_Data" xfId="441" xr:uid="{7453C076-571A-4528-9B5B-52936127A567}"/>
    <cellStyle name="Warning Text" xfId="117" xr:uid="{00000000-0005-0000-0000-00004D000000}"/>
    <cellStyle name="z_x0009__x0001_*_x001c_b" xfId="442" xr:uid="{551FDA3E-2AED-42CD-A40F-B43293F24E42}"/>
    <cellStyle name="いん" xfId="443" xr:uid="{1E085BF2-7F70-40B6-A0C2-866D935FFD6E}"/>
    <cellStyle name="ｹ鮗ﾐﾀｲ_ｰ豼ｵﾁ･" xfId="444" xr:uid="{215119F2-BA3F-4B66-B456-FEE742F0BA8D}"/>
    <cellStyle name="スタイル 1" xfId="4" xr:uid="{00000000-0005-0000-0000-00004E000000}"/>
    <cellStyle name="ﾄﾞｸｶ [0]_ｰ霾ｹ" xfId="445" xr:uid="{5E20D06E-1FF0-47FE-B75C-07C62C2CDF9A}"/>
    <cellStyle name="ﾄﾞｸｶ_ｰ霾ｹ" xfId="446" xr:uid="{C3BB472C-CA87-4B4D-939C-DB9EC7B0C04D}"/>
    <cellStyle name="ﾅ・ｭ [0]_ｰ霾ｹ" xfId="447" xr:uid="{60A44156-4236-4640-9C5B-0DD77A618251}"/>
    <cellStyle name="ﾅ・ｭ_ｰ霾ｹ" xfId="448" xr:uid="{85F41988-D1CB-48A5-9179-18FF5226FFCB}"/>
    <cellStyle name="ﾇ･ﾁﾘ_ｰ霾ｹ" xfId="449" xr:uid="{0078548A-8A24-438F-BDFB-02F01999B4E2}"/>
    <cellStyle name="パーセント" xfId="1" builtinId="5"/>
    <cellStyle name="パーセント 2" xfId="9" xr:uid="{00000000-0005-0000-0000-000050000000}"/>
    <cellStyle name="パーセント 2 2" xfId="37" xr:uid="{00000000-0005-0000-0000-000051000000}"/>
    <cellStyle name="パーセント 2 2 2" xfId="7" xr:uid="{00000000-0005-0000-0000-000052000000}"/>
    <cellStyle name="パーセント 2 2 2 2" xfId="505" xr:uid="{51E4D609-42BC-4DD4-8727-36377EA7E246}"/>
    <cellStyle name="パーセント 2 2 3" xfId="482" xr:uid="{E3DDD93F-1295-452C-ABB9-3EAB1CF9C0D3}"/>
    <cellStyle name="パーセント 2 3" xfId="118" xr:uid="{00000000-0005-0000-0000-000053000000}"/>
    <cellStyle name="パーセント 2 3 2" xfId="488" xr:uid="{6B13AB90-D3AE-4CFB-9F2C-267323764B79}"/>
    <cellStyle name="パーセント 3" xfId="19" xr:uid="{00000000-0005-0000-0000-000054000000}"/>
    <cellStyle name="パーセント 3 2" xfId="27" xr:uid="{00000000-0005-0000-0000-000055000000}"/>
    <cellStyle name="パーセント 3 3" xfId="450" xr:uid="{F3FC5997-975B-4718-9D74-FBD0B289F97B}"/>
    <cellStyle name="パーセント 4" xfId="23" xr:uid="{00000000-0005-0000-0000-000056000000}"/>
    <cellStyle name="パーセント 4 2" xfId="478" xr:uid="{C1BD5E49-1CBF-4FC1-872A-141425395BBD}"/>
    <cellStyle name="パーセント 5" xfId="30" xr:uid="{00000000-0005-0000-0000-000057000000}"/>
    <cellStyle name="パーセント 5 2" xfId="481" xr:uid="{6083C93A-BC1E-4299-8E45-246368A3B8ED}"/>
    <cellStyle name="パーセント 5 3" xfId="519" xr:uid="{A836BB7C-61FC-4375-8321-003122A88220}"/>
    <cellStyle name="パーセント 5 4" xfId="522" xr:uid="{D4CA8A91-4629-4D70-9BC4-AA07969712C5}"/>
    <cellStyle name="パーセント 5 5" xfId="525" xr:uid="{051FBF37-B814-4D70-B91E-AD9835FB1213}"/>
    <cellStyle name="パーセント 6" xfId="41" xr:uid="{00000000-0005-0000-0000-000058000000}"/>
    <cellStyle name="パーセント 6 2" xfId="484" xr:uid="{EF778B98-C85A-45CC-9F53-EE9427C4F900}"/>
    <cellStyle name="パーセント 7" xfId="176" xr:uid="{33EF261A-452C-4218-AA44-186BFA166D4C}"/>
    <cellStyle name="パーセント 8" xfId="527" xr:uid="{077982A6-E96F-42A2-BA21-181E5A70D021}"/>
    <cellStyle name="ハイパーリンクCCMos" xfId="451" xr:uid="{42714B6C-CFDC-4572-91C9-75968007E2CD}"/>
    <cellStyle name="ラベル" xfId="119" xr:uid="{00000000-0005-0000-0000-000059000000}"/>
    <cellStyle name="ラベル(中央)" xfId="120" xr:uid="{00000000-0005-0000-0000-00005A000000}"/>
    <cellStyle name="?_" xfId="452" xr:uid="{4309642E-657B-4A9C-90A8-06FA3F011D99}"/>
    <cellStyle name="_x001d_・_x000c_ﾏ・_x000d_ﾂ・_x0001__x0016__x0011_F5_x0007__x0001__x0001_" xfId="453" xr:uid="{A836218A-8A48-443A-B701-13A4985FE8D4}"/>
    <cellStyle name="一般_Book2" xfId="454" xr:uid="{D77DB9E9-4839-4580-AB94-E94BB6D792A8}"/>
    <cellStyle name="貨幣[0]_ILU 管理圖表" xfId="455" xr:uid="{AB6854C1-9CD8-46D8-9747-EC20F5621E86}"/>
    <cellStyle name="丸ゴシック" xfId="456" xr:uid="{68370970-6DB8-4ECC-A61D-87EA79EA8127}"/>
    <cellStyle name="強調行" xfId="457" xr:uid="{6DADB81D-F974-4C76-BFB6-D663C6A1F098}"/>
    <cellStyle name="桁蟻唇Ｆ [0.00]_11th Dec. (2)" xfId="458" xr:uid="{EB1FFDAA-D3C2-4793-89E6-B61456D2A1FD}"/>
    <cellStyle name="桁蟻唇Ｆ_11th Dec. (2)" xfId="459" xr:uid="{350575BA-2E66-4340-816A-DF9C2F637B4E}"/>
    <cellStyle name="桁区切り 10" xfId="44" xr:uid="{00000000-0005-0000-0000-00005C000000}"/>
    <cellStyle name="桁区切り 10 2" xfId="26" xr:uid="{00000000-0005-0000-0000-00005D000000}"/>
    <cellStyle name="桁区切り 100" xfId="32" xr:uid="{00000000-0005-0000-0000-00005E000000}"/>
    <cellStyle name="桁区切り 11" xfId="166" xr:uid="{2D1DCD1E-E57A-47A0-83CC-13A6099A06C0}"/>
    <cellStyle name="桁区切り 12" xfId="174" xr:uid="{FC483488-3382-4D59-A50F-CAF4C827B271}"/>
    <cellStyle name="桁区切り 2" xfId="8" xr:uid="{00000000-0005-0000-0000-00005F000000}"/>
    <cellStyle name="桁区切り 2 2" xfId="36" xr:uid="{00000000-0005-0000-0000-000060000000}"/>
    <cellStyle name="桁区切り 2 2 2" xfId="6" xr:uid="{00000000-0005-0000-0000-000061000000}"/>
    <cellStyle name="桁区切り 2 3" xfId="489" xr:uid="{550929D4-8199-4F6D-B7B4-8EADA54C75B2}"/>
    <cellStyle name="桁区切り 2 4" xfId="13" xr:uid="{00000000-0005-0000-0000-000062000000}"/>
    <cellStyle name="桁区切り 2 4 2" xfId="507" xr:uid="{9AFBA557-6350-43DF-BDAB-01F78AF559E1}"/>
    <cellStyle name="桁区切り 2 5" xfId="179" xr:uid="{4CABFF89-EDB2-4784-8EAE-CA6615A693FE}"/>
    <cellStyle name="桁区切り 2 7" xfId="160" xr:uid="{00000000-0005-0000-0000-000063000000}"/>
    <cellStyle name="桁区切り 3" xfId="15" xr:uid="{00000000-0005-0000-0000-000064000000}"/>
    <cellStyle name="桁区切り 3 2" xfId="38" xr:uid="{00000000-0005-0000-0000-000065000000}"/>
    <cellStyle name="桁区切り 3 3" xfId="121" xr:uid="{00000000-0005-0000-0000-000066000000}"/>
    <cellStyle name="桁区切り 3 4" xfId="162" xr:uid="{4B06E22A-4C1D-454D-8C33-50200CA29DE9}"/>
    <cellStyle name="桁区切り 3 5" xfId="169" xr:uid="{71A2BEFE-889E-43BE-92AC-70E2AE1DAB83}"/>
    <cellStyle name="桁区切り 4" xfId="18" xr:uid="{00000000-0005-0000-0000-000067000000}"/>
    <cellStyle name="桁区切り 4 2" xfId="171" xr:uid="{2AF7649B-DC22-4978-97E7-56C5FB8632F4}"/>
    <cellStyle name="桁区切り 4 2 2" xfId="480" xr:uid="{EFFEEFA8-C0FF-48DB-AAEE-3AC4568000FC}"/>
    <cellStyle name="桁区切り 5" xfId="12" xr:uid="{00000000-0005-0000-0000-000068000000}"/>
    <cellStyle name="桁区切り 5 2" xfId="486" xr:uid="{02E608E6-403D-4364-B261-E8FECBD54279}"/>
    <cellStyle name="桁区切り 6" xfId="22" xr:uid="{00000000-0005-0000-0000-000069000000}"/>
    <cellStyle name="桁区切り 6 2" xfId="177" xr:uid="{603E8C0C-93EA-491F-B9DC-9139B8AA1F7C}"/>
    <cellStyle name="桁区切り 7" xfId="29" xr:uid="{00000000-0005-0000-0000-00006A000000}"/>
    <cellStyle name="桁区切り 7 2" xfId="518" xr:uid="{DB62CCC2-58AA-454E-BFB4-0C0D165CC79F}"/>
    <cellStyle name="桁区切り 7 3" xfId="521" xr:uid="{8E3B1575-22A4-4118-875C-C2CB08F91170}"/>
    <cellStyle name="桁区切り 7 4" xfId="524" xr:uid="{88D3BEA8-C86B-4A7F-A1AD-A78E77631AE7}"/>
    <cellStyle name="桁区切り 8" xfId="34" xr:uid="{00000000-0005-0000-0000-00006B000000}"/>
    <cellStyle name="桁区切り 9" xfId="40" xr:uid="{00000000-0005-0000-0000-00006C000000}"/>
    <cellStyle name="見出し" xfId="460" xr:uid="{0D277178-5BDD-4367-9F7E-F1475ACEFAD6}"/>
    <cellStyle name="算出欄" xfId="122" xr:uid="{00000000-0005-0000-0000-00006D000000}"/>
    <cellStyle name="常规_04 BP DFL May 18" xfId="461" xr:uid="{6524A798-C1EE-451A-A530-E6F5B128BE66}"/>
    <cellStyle name="千位分隔[0] 2" xfId="502" xr:uid="{3105FFDD-2316-43D8-85F2-BD18422BB56E}"/>
    <cellStyle name="千位分隔[0]_台数修正版" xfId="462" xr:uid="{8A5808DE-320A-46D4-BE1C-162F7C55FA96}"/>
    <cellStyle name="脱]Y [0.00]_Book1li" xfId="463" xr:uid="{5EEFCA54-BDBD-4DD9-BB25-564EC2F5F06C}"/>
    <cellStyle name="脱]Y_Book1]_" xfId="464" xr:uid="{6A029DCF-8283-48E2-975B-7BF2DB544ACD}"/>
    <cellStyle name="脱浦 [0.00]_11th Dec. (2)" xfId="465" xr:uid="{7F6804E5-E515-4805-B79A-2A9408176990}"/>
    <cellStyle name="脱浦_11th Dec. (2)" xfId="466" xr:uid="{3BDB4F13-2DC7-4AF5-8B66-1B4B3C963881}"/>
    <cellStyle name="通常行" xfId="467" xr:uid="{C87700AB-C5EE-4612-88B6-45F7F1C8077B}"/>
    <cellStyle name="入力欄" xfId="123" xr:uid="{00000000-0005-0000-0000-00006F000000}"/>
    <cellStyle name="標準" xfId="0" builtinId="0"/>
    <cellStyle name="標準 10" xfId="124" xr:uid="{00000000-0005-0000-0000-000071000000}"/>
    <cellStyle name="標準 10 2" xfId="125" xr:uid="{00000000-0005-0000-0000-000072000000}"/>
    <cellStyle name="標準 10 2 2" xfId="126" xr:uid="{00000000-0005-0000-0000-000073000000}"/>
    <cellStyle name="標準 10 2 2 2" xfId="127" xr:uid="{00000000-0005-0000-0000-000074000000}"/>
    <cellStyle name="標準 10 3" xfId="128" xr:uid="{00000000-0005-0000-0000-000075000000}"/>
    <cellStyle name="標準 10 4" xfId="175" xr:uid="{2042BD70-714B-4EE6-83FE-B0B1B50A6B22}"/>
    <cellStyle name="標準 11" xfId="129" xr:uid="{00000000-0005-0000-0000-000076000000}"/>
    <cellStyle name="標準 12" xfId="130" xr:uid="{00000000-0005-0000-0000-000077000000}"/>
    <cellStyle name="標準 12 2" xfId="131" xr:uid="{00000000-0005-0000-0000-000078000000}"/>
    <cellStyle name="標準 13" xfId="132" xr:uid="{00000000-0005-0000-0000-000079000000}"/>
    <cellStyle name="標準 14" xfId="133" xr:uid="{00000000-0005-0000-0000-00007A000000}"/>
    <cellStyle name="標準 15" xfId="134" xr:uid="{00000000-0005-0000-0000-00007B000000}"/>
    <cellStyle name="標準 15 2" xfId="135" xr:uid="{00000000-0005-0000-0000-00007C000000}"/>
    <cellStyle name="標準 16" xfId="43" xr:uid="{00000000-0005-0000-0000-00007D000000}"/>
    <cellStyle name="標準 17" xfId="165" xr:uid="{051EAF19-E7D4-4A47-8A0A-CAB729AFFB8E}"/>
    <cellStyle name="標準 18" xfId="173" xr:uid="{B9DD0DB8-7191-45F4-8AEC-90EBF98C3E94}"/>
    <cellStyle name="標準 19" xfId="526" xr:uid="{E762FC3F-6B5D-4B11-838C-82E0EE28106E}"/>
    <cellStyle name="標準 2" xfId="5" xr:uid="{00000000-0005-0000-0000-00007E000000}"/>
    <cellStyle name="標準 2 10" xfId="161" xr:uid="{00000000-0005-0000-0000-00007F000000}"/>
    <cellStyle name="標準 2 2" xfId="136" xr:uid="{00000000-0005-0000-0000-000080000000}"/>
    <cellStyle name="標準 2 2 2" xfId="137" xr:uid="{00000000-0005-0000-0000-000081000000}"/>
    <cellStyle name="標準 2 2 2 2" xfId="180" xr:uid="{52046BE1-8EE8-465F-84A3-AA9A7251A54A}"/>
    <cellStyle name="標準 2 2 3" xfId="138" xr:uid="{00000000-0005-0000-0000-000082000000}"/>
    <cellStyle name="標準 2 2 4" xfId="164" xr:uid="{2635B9DA-D66F-48D1-910A-EE346B3C0AE8}"/>
    <cellStyle name="標準 2 2 5" xfId="170" xr:uid="{F13F3C60-FACD-4044-B17C-EC7DB6F305BC}"/>
    <cellStyle name="標準 2 3" xfId="139" xr:uid="{00000000-0005-0000-0000-000083000000}"/>
    <cellStyle name="標準 2 3 2" xfId="504" xr:uid="{ECC94229-534B-4401-B6E0-6892B17AAD51}"/>
    <cellStyle name="標準 2 4" xfId="163" xr:uid="{0AF599F0-DED1-40A6-9A43-075AD58E7655}"/>
    <cellStyle name="標準 2 4 2" xfId="506" xr:uid="{CCABB5E9-7641-44B8-BC8D-6CBF65E09990}"/>
    <cellStyle name="標準 2 5" xfId="167" xr:uid="{6D40ADDF-8F65-4415-86CE-526F565272DA}"/>
    <cellStyle name="標準 2 5 2" xfId="178" xr:uid="{F38165E3-2EA8-4B25-AC7E-E7DA2A983B15}"/>
    <cellStyle name="標準 2 7" xfId="14" xr:uid="{00000000-0005-0000-0000-000084000000}"/>
    <cellStyle name="標準 2 7 2" xfId="20" xr:uid="{00000000-0005-0000-0000-000085000000}"/>
    <cellStyle name="標準 2 7 3" xfId="24" xr:uid="{00000000-0005-0000-0000-000086000000}"/>
    <cellStyle name="標準 2 7 4" xfId="42" xr:uid="{00000000-0005-0000-0000-000087000000}"/>
    <cellStyle name="標準 22" xfId="172" xr:uid="{32317FBD-6D3A-4D8B-B72C-560E5FEA2CB7}"/>
    <cellStyle name="標準 3" xfId="16" xr:uid="{00000000-0005-0000-0000-000088000000}"/>
    <cellStyle name="標準 3 2" xfId="35" xr:uid="{00000000-0005-0000-0000-000089000000}"/>
    <cellStyle name="標準 3 2 2" xfId="141" xr:uid="{00000000-0005-0000-0000-00008A000000}"/>
    <cellStyle name="標準 3 2 3" xfId="487" xr:uid="{CC277134-1434-4453-8F8A-695D255324B1}"/>
    <cellStyle name="標準 3 3" xfId="140" xr:uid="{00000000-0005-0000-0000-00008B000000}"/>
    <cellStyle name="標準 3 3 2" xfId="468" xr:uid="{0B6E1CEC-35AE-4B84-A196-4FB3C3F5ECD4}"/>
    <cellStyle name="標準 3 4" xfId="168" xr:uid="{F45F5FE1-F34B-43B7-9CB3-F556AF1A239A}"/>
    <cellStyle name="標準 4" xfId="17" xr:uid="{00000000-0005-0000-0000-00008C000000}"/>
    <cellStyle name="標準 4 2" xfId="143" xr:uid="{00000000-0005-0000-0000-00008D000000}"/>
    <cellStyle name="標準 4 2 2" xfId="144" xr:uid="{00000000-0005-0000-0000-00008E000000}"/>
    <cellStyle name="標準 4 3" xfId="145" xr:uid="{00000000-0005-0000-0000-00008F000000}"/>
    <cellStyle name="標準 4 3 2" xfId="479" xr:uid="{8B995229-EF61-4D0A-AD10-05A4AB88E20A}"/>
    <cellStyle name="標準 4 4" xfId="142" xr:uid="{00000000-0005-0000-0000-000090000000}"/>
    <cellStyle name="標準 48" xfId="25" xr:uid="{00000000-0005-0000-0000-000091000000}"/>
    <cellStyle name="標準 5" xfId="2" xr:uid="{00000000-0005-0000-0000-000092000000}"/>
    <cellStyle name="標準 5 2" xfId="147" xr:uid="{00000000-0005-0000-0000-000093000000}"/>
    <cellStyle name="標準 5 2 2" xfId="148" xr:uid="{00000000-0005-0000-0000-000094000000}"/>
    <cellStyle name="標準 5 2 3" xfId="149" xr:uid="{00000000-0005-0000-0000-000095000000}"/>
    <cellStyle name="標準 5 3" xfId="150" xr:uid="{00000000-0005-0000-0000-000096000000}"/>
    <cellStyle name="標準 5 4" xfId="146" xr:uid="{00000000-0005-0000-0000-000097000000}"/>
    <cellStyle name="標準 5 5" xfId="483" xr:uid="{04B43A5E-4EC8-417B-AD40-C063DBCB1B54}"/>
    <cellStyle name="標準 6" xfId="21" xr:uid="{00000000-0005-0000-0000-000098000000}"/>
    <cellStyle name="標準 6 2" xfId="3" xr:uid="{00000000-0005-0000-0000-000099000000}"/>
    <cellStyle name="標準 6 3" xfId="151" xr:uid="{00000000-0005-0000-0000-00009A000000}"/>
    <cellStyle name="標準 6 4" xfId="477" xr:uid="{F926051E-766B-4325-ACAE-FB4CD8AC2209}"/>
    <cellStyle name="標準 7" xfId="28" xr:uid="{00000000-0005-0000-0000-00009B000000}"/>
    <cellStyle name="標準 7 2" xfId="153" xr:uid="{00000000-0005-0000-0000-00009C000000}"/>
    <cellStyle name="標準 7 3" xfId="152" xr:uid="{00000000-0005-0000-0000-00009D000000}"/>
    <cellStyle name="標準 7 4" xfId="485" xr:uid="{9CB03C62-B0D3-45C6-AD7A-72B1241A22BD}"/>
    <cellStyle name="標準 7 5" xfId="517" xr:uid="{FD8160D0-0502-4957-A888-ADB7931AA077}"/>
    <cellStyle name="標準 7 6" xfId="520" xr:uid="{AC335062-9645-4BA9-BEE8-5F4548259730}"/>
    <cellStyle name="標準 7 7" xfId="523" xr:uid="{B8625E73-6876-4D63-9547-465E3476E1FD}"/>
    <cellStyle name="標準 8" xfId="31" xr:uid="{00000000-0005-0000-0000-00009E000000}"/>
    <cellStyle name="標準 8 2" xfId="154" xr:uid="{00000000-0005-0000-0000-00009F000000}"/>
    <cellStyle name="標準 8 3" xfId="490" xr:uid="{5A401506-A932-43BA-B143-A66DB7AA756D}"/>
    <cellStyle name="標準 9" xfId="39" xr:uid="{00000000-0005-0000-0000-0000A0000000}"/>
    <cellStyle name="標準 9 2" xfId="156" xr:uid="{00000000-0005-0000-0000-0000A1000000}"/>
    <cellStyle name="標準 9 2 2" xfId="157" xr:uid="{00000000-0005-0000-0000-0000A2000000}"/>
    <cellStyle name="標準 9 3" xfId="158" xr:uid="{00000000-0005-0000-0000-0000A3000000}"/>
    <cellStyle name="標準 9 4" xfId="155" xr:uid="{00000000-0005-0000-0000-0000A4000000}"/>
    <cellStyle name="標準 9 5" xfId="503" xr:uid="{01228BDC-662F-41AC-A157-B6E8A2F21870}"/>
    <cellStyle name="標準(細明朝)" xfId="469" xr:uid="{D7CC3CEB-FC1B-4FB4-909C-B6099077594B}"/>
    <cellStyle name="標準(本明朝)" xfId="470" xr:uid="{2DD93F63-FED4-4BD7-9090-D5D5721B162A}"/>
    <cellStyle name="標準_2010-1Q-datasheet" xfId="10" xr:uid="{00000000-0005-0000-0000-0000A5000000}"/>
    <cellStyle name="標準_Wholesale Volume" xfId="11" xr:uid="{00000000-0005-0000-0000-0000A8000000}"/>
    <cellStyle name="表・・・・ハイパーリンク" xfId="471" xr:uid="{A435E3E8-81C0-42A6-8A66-2D29A29DACD6}"/>
    <cellStyle name="表旨巧・・ハイパーリンク" xfId="472" xr:uid="{D4C5C26F-16A0-4165-8478-F60ABB998591}"/>
    <cellStyle name="表示済みのハイパーリンクUCS変更経緯ening" xfId="473" xr:uid="{3558FD7D-9F7E-42F0-AADF-078EB3F08DA4}"/>
    <cellStyle name="未定義" xfId="474" xr:uid="{208BDD97-14E3-44E0-BD3B-5EB1FD748DB1}"/>
    <cellStyle name="寘嬫愗傝_Volume Plan (FS-BP)030710" xfId="475" xr:uid="{8E9FBE1C-922A-47FD-99F8-7D0D253F2A5F}"/>
    <cellStyle name="昗弨_Volume Plan (FS-BP)030710" xfId="476" xr:uid="{7254535C-0D90-45FB-9B29-F0F3FFBE0BDC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FFFF99"/>
      <color rgb="FFA6A6A6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19</xdr:col>
      <xdr:colOff>315686</xdr:colOff>
      <xdr:row>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4288971" y="0"/>
          <a:ext cx="8360229" cy="4680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200" b="1"/>
            <a:t>2-9</a:t>
          </a:r>
          <a:r>
            <a:rPr kumimoji="1" lang="ja-JP" altLang="en-US" sz="1200" b="1"/>
            <a:t>シートの数式を、</a:t>
          </a:r>
          <a:r>
            <a:rPr kumimoji="1" lang="en-US" altLang="ja-JP" sz="1200" b="1"/>
            <a:t>FY15</a:t>
          </a:r>
          <a:r>
            <a:rPr kumimoji="1" lang="ja-JP" altLang="en-US" sz="1200" b="1"/>
            <a:t>から変更→本シートを正とし</a:t>
          </a:r>
          <a:r>
            <a:rPr kumimoji="1" lang="en-US" altLang="ja-JP" sz="1200" b="1"/>
            <a:t>､2-9</a:t>
          </a:r>
          <a:r>
            <a:rPr kumimoji="1" lang="ja-JP" altLang="en-US" sz="1200" b="1"/>
            <a:t>ではそれをラウンドするだけにする</a:t>
          </a:r>
          <a:r>
            <a:rPr kumimoji="1" lang="en-US" altLang="ja-JP" sz="1200" b="1"/>
            <a:t>(2-9</a:t>
          </a:r>
          <a:r>
            <a:rPr kumimoji="1" lang="ja-JP" altLang="en-US" sz="1200" b="1"/>
            <a:t>シートで加減算をしない！</a:t>
          </a:r>
          <a:r>
            <a:rPr kumimoji="1" lang="en-US" altLang="ja-JP" sz="1200" b="1"/>
            <a:t>)</a:t>
          </a:r>
        </a:p>
        <a:p>
          <a:pPr algn="ctr"/>
          <a:r>
            <a:rPr kumimoji="1" lang="en-US" altLang="ja-JP" sz="1200" b="1"/>
            <a:t>FY14-3Q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NMEX</a:t>
          </a:r>
          <a:r>
            <a:rPr kumimoji="1" lang="ja-JP" altLang="en-US" sz="1200" b="1"/>
            <a:t>の</a:t>
          </a:r>
          <a:r>
            <a:rPr kumimoji="1" lang="en-US" altLang="ja-JP" sz="1200" b="1"/>
            <a:t>US</a:t>
          </a:r>
          <a:r>
            <a:rPr kumimoji="1" lang="ja-JP" altLang="en-US" sz="1200" b="1"/>
            <a:t>での直売台数を</a:t>
          </a:r>
          <a:r>
            <a:rPr kumimoji="1" lang="en-US" altLang="ja-JP" sz="1200" b="1"/>
            <a:t>A72</a:t>
          </a:r>
          <a:r>
            <a:rPr kumimoji="1" lang="ja-JP" altLang="en-US" sz="1200" b="1"/>
            <a:t>に確認のこと。</a:t>
          </a:r>
          <a:r>
            <a:rPr kumimoji="1" lang="en-US" altLang="ja-JP" sz="1200" b="1"/>
            <a:t>MEX</a:t>
          </a:r>
          <a:r>
            <a:rPr kumimoji="1" lang="ja-JP" altLang="en-US" sz="1200" b="1"/>
            <a:t>から減算し、</a:t>
          </a:r>
          <a:r>
            <a:rPr kumimoji="1" lang="en-US" altLang="ja-JP" sz="1200" b="1"/>
            <a:t>US</a:t>
          </a:r>
          <a:r>
            <a:rPr kumimoji="1" lang="ja-JP" altLang="en-US" sz="1200" b="1"/>
            <a:t>に加算</a:t>
          </a:r>
          <a:br>
            <a:rPr kumimoji="1" lang="en-US" altLang="ja-JP" sz="1200" b="1"/>
          </a:br>
          <a:r>
            <a:rPr kumimoji="1" lang="en-US" altLang="ja-JP" sz="1200" b="1"/>
            <a:t>FY17-1Q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NMT</a:t>
          </a:r>
          <a:r>
            <a:rPr kumimoji="1" lang="ja-JP" altLang="en-US" sz="1200" b="1"/>
            <a:t>の国外販売分は</a:t>
          </a:r>
          <a:r>
            <a:rPr kumimoji="1" lang="en-US" altLang="ja-JP" sz="1200" b="1"/>
            <a:t>Thailand</a:t>
          </a:r>
          <a:r>
            <a:rPr kumimoji="1" lang="ja-JP" altLang="en-US" sz="1200" b="1"/>
            <a:t>の数値に含まない。詳細数値は</a:t>
          </a:r>
          <a:r>
            <a:rPr kumimoji="1" lang="en-US" altLang="ja-JP" sz="1200" b="1"/>
            <a:t>A72</a:t>
          </a:r>
          <a:r>
            <a:rPr kumimoji="1" lang="ja-JP" altLang="en-US" sz="1200" b="1"/>
            <a:t>より提供される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表5-2 地区別CO2排出実績"/>
      <sheetName val="社員リスト"/>
      <sheetName val="基準ﾘｽﾄ"/>
      <sheetName val="生涯利益計画ｼｰﾄ"/>
      <sheetName val="計算ｼｰﾄ"/>
      <sheetName val="車会集約"/>
      <sheetName val="391.各"/>
      <sheetName val="総合表"/>
      <sheetName val="094_APP別"/>
      <sheetName val="DATA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OTO"/>
      <sheetName val="bod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管理项目进度表"/>
      <sheetName val="sheet17"/>
      <sheetName val="?d?l?? (full-SUV)"/>
      <sheetName val="Sheet1"/>
      <sheetName val="総合B"/>
      <sheetName val="_d_l__ (full-SUV)"/>
      <sheetName val="表5-2 地区別CO2排出実績"/>
      <sheetName val="??・??×?"/>
      <sheetName val="Sheet2"/>
      <sheetName val="Sheet3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MOTO"/>
      <sheetName val="日程"/>
      <sheetName val="進め方"/>
      <sheetName val="当月步行图"/>
      <sheetName val="MPL 技連"/>
      <sheetName val="342E BLOCK"/>
      <sheetName val="生涯利益計画ｼｰﾄ"/>
      <sheetName val="PARAMETRES"/>
      <sheetName val="ＢＭＰ塗装直材"/>
      <sheetName val="Prm"/>
      <sheetName val="MM利益・原価企画方針書ｶｸ１"/>
      <sheetName val="5.1. Volume assumptions"/>
      <sheetName val="ÔïWñ"/>
      <sheetName val="(1b)Company"/>
      <sheetName val="(4A)J-Market"/>
      <sheetName val="(10) ProdType"/>
      <sheetName val="PROD2"/>
      <sheetName val="ES3"/>
      <sheetName val="391.各"/>
      <sheetName val="90檢討稿_實際"/>
      <sheetName val="0397NNA"/>
      <sheetName val="Europe PU-1"/>
      <sheetName val="計算ｼｰﾄ"/>
      <sheetName val="resume"/>
      <sheetName val="WEIGHT"/>
      <sheetName val="NYTO-model"/>
      <sheetName val="ŽÔ‰ïW–ñ"/>
      <sheetName val="Customer input"/>
      <sheetName val="FR管理工程図"/>
      <sheetName val="Destination Table"/>
      <sheetName val="試作工"/>
      <sheetName val="99年度原単位"/>
      <sheetName val="外表面Ａ"/>
      <sheetName val="DIEZEL動弁相場"/>
      <sheetName val="menu"/>
      <sheetName val="销售收入A4"/>
      <sheetName val="管理_目_度表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RD제품개발투자비(매가)"/>
      <sheetName val="集計ﾘｽﾄ"/>
      <sheetName val="人工成本(铸造+机加)"/>
      <sheetName val="FR FDR W"/>
      <sheetName val="树脂涂装9月"/>
      <sheetName val="月报表"/>
      <sheetName val="過不足ﾏﾄﾒ"/>
      <sheetName val="新目標"/>
      <sheetName val="14mmQfup"/>
      <sheetName val="ﾊﾞﾙﾌﾞﾘｰｸ"/>
      <sheetName val="A"/>
      <sheetName val="IP標時xls"/>
      <sheetName val="ﾄﾞｶ停全体"/>
      <sheetName val="总公司2002.12.31"/>
      <sheetName val="QR20-1101"/>
      <sheetName val="管理图五"/>
      <sheetName val="9月存货分析"/>
      <sheetName val="基準ﾘｽﾄ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Index"/>
      <sheetName val="Ref"/>
      <sheetName val="星取表"/>
      <sheetName val="1、费用分类说明"/>
      <sheetName val="HS HB NE dr 1"/>
      <sheetName val="12月 原 "/>
      <sheetName val="0409"/>
      <sheetName val="F4301"/>
      <sheetName val="まとめ"/>
      <sheetName val="Exceptions"/>
      <sheetName val="ＨＸ準備費一覧"/>
      <sheetName val="BOM系"/>
      <sheetName val="TM"/>
      <sheetName val="094_APP別"/>
      <sheetName val="制造费用表"/>
      <sheetName val="M5A0_01-01-22"/>
      <sheetName val="Base"/>
      <sheetName val="管理项痮迗度表"/>
      <sheetName val="Sheet_Name_List"/>
      <sheetName val="幵夛廤栺"/>
      <sheetName val="間接員勤務"/>
      <sheetName val="주행"/>
      <sheetName val="REN"/>
      <sheetName val="折线图"/>
      <sheetName val="BS1"/>
      <sheetName val="CKW1"/>
      <sheetName val="車体構成"/>
      <sheetName val="見積依頼部品一覧"/>
      <sheetName val="正転トルク"/>
      <sheetName val="Range"/>
      <sheetName val="段ﾎﾞｰﾙ箱図番･荷姿ｺｰﾄﾞ"/>
      <sheetName val="Nissan YTD"/>
      <sheetName val="KD前提工順"/>
      <sheetName val="試作DPロット日程"/>
      <sheetName val="#REF!"/>
      <sheetName val="零件目标消耗差异率"/>
      <sheetName val="詳細図2（車体）"/>
      <sheetName val="RESUMEN"/>
      <sheetName val="8分析1"/>
      <sheetName val="作業指示系"/>
      <sheetName val="通知系"/>
      <sheetName val="ﾋﾟﾆｵﾝｾﾝｻ1万"/>
      <sheetName val="B_S"/>
      <sheetName val="IRR比較"/>
      <sheetName val="工艺问题汇总"/>
      <sheetName val="5封面"/>
      <sheetName val="步行图MP"/>
      <sheetName val="SYS검토(1A1)"/>
      <sheetName val="星取・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P1 Spec of gauge(Japanese)"/>
      <sheetName val="P2 Fastening Point 1"/>
      <sheetName val="右"/>
      <sheetName val="既定値"/>
      <sheetName val="040 適用車種コード情報"/>
      <sheetName val="前提"/>
      <sheetName val="過去履歴"/>
      <sheetName val="万年历"/>
      <sheetName val="X-R"/>
      <sheetName val="Recommend"/>
      <sheetName val="(9A) J-Market 041902"/>
      <sheetName val="日産ｺﾓﾝR"/>
      <sheetName val="国内+欧州"/>
      <sheetName val="R-1.6 2・900 E370"/>
      <sheetName val="索赔（按车型）A4"/>
      <sheetName val="3、投资管理指标实绩"/>
      <sheetName val="10年度管理图表 "/>
      <sheetName val="ETRS"/>
      <sheetName val="Budget&amp;Actual"/>
      <sheetName val="roadmap U-van"/>
      <sheetName val="CALIFMAGNO"/>
      <sheetName val="数据源 2013年"/>
      <sheetName val="COSTES NMUK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標時"/>
      <sheetName val="Nissan Backup"/>
      <sheetName val="2-国内培训明细表"/>
      <sheetName val="3-出国（境）培训明细表"/>
      <sheetName val="封面"/>
      <sheetName val="‚a‚l‚o“h‘•’¼Þ"/>
      <sheetName val="Hyp.DDRH"/>
      <sheetName val="DE"/>
      <sheetName val="paramètres"/>
      <sheetName val="回顾书(M)"/>
      <sheetName val="基計目標検討"/>
      <sheetName val="BOTOTPCA"/>
      <sheetName val="REQBO"/>
      <sheetName val="CroiseCENTRES"/>
      <sheetName val="1月份累计利润预实步行图"/>
      <sheetName val="销售收入预算表"/>
      <sheetName val="UP1"/>
      <sheetName val="UP3"/>
      <sheetName val="★支給品_調査_3"/>
      <sheetName val="EUR"/>
      <sheetName val="Balance Sheet"/>
      <sheetName val="投資目的"/>
      <sheetName val="block ﾜｺﾞﾝ"/>
      <sheetName val="ES4"/>
      <sheetName val="4-货币资金-现金"/>
      <sheetName val="3"/>
      <sheetName val="Feuil1"/>
      <sheetName val="销售费分析"/>
      <sheetName val="P3"/>
      <sheetName val="SCH"/>
      <sheetName val="Inv_PSA"/>
      <sheetName val="大纲"/>
      <sheetName val="__·___"/>
      <sheetName val="계DATA"/>
      <sheetName val="실DATA "/>
      <sheetName val="coef"/>
      <sheetName val="zx"/>
      <sheetName val="rentab."/>
      <sheetName val="2"/>
      <sheetName val="After Sales Supplier #'s"/>
      <sheetName val="X11EglobalV5"/>
      <sheetName val="NPV Working"/>
      <sheetName val="ﾏﾄﾒTF"/>
      <sheetName val="要因一覧表"/>
      <sheetName val="Benefits_Worksheet"/>
      <sheetName val="Consolid_BS"/>
      <sheetName val="Sales_by_Customer"/>
      <sheetName val="HS_HB_NE_dr_1"/>
      <sheetName val="供应商主数据"/>
      <sheetName val="PROFILE"/>
      <sheetName val="‚a‚l‚o“h‘•’’¼Þ"/>
      <sheetName val="ＰＰ点検表"/>
      <sheetName val="GIリスト"/>
      <sheetName val="年間計画"/>
      <sheetName val="销售部"/>
      <sheetName val="Controls"/>
      <sheetName val="sh_x0002__x0000__x0000__x0000_h"/>
      <sheetName val="Sheet7"/>
      <sheetName val="生人台帳"/>
      <sheetName val="ﾏｽﾀｰﾃﾞｰﾀ"/>
      <sheetName val="M|Â"/>
      <sheetName val="原紙"/>
      <sheetName val="新規00上ｸﾞﾗﾌ"/>
      <sheetName val="Ｇ１１"/>
      <sheetName val="ALLEMAGNE"/>
      <sheetName val="09年度计划"/>
      <sheetName val="Sheet4"/>
      <sheetName val="sh_x0002_"/>
      <sheetName val="MAIN_SHEET"/>
      <sheetName val="Volume"/>
      <sheetName val="Import"/>
      <sheetName val="ﾍﾞﾀﾘｽﾄ"/>
      <sheetName val="DFV"/>
      <sheetName val="05MY USA"/>
      <sheetName val="FNFR Code"/>
      <sheetName val="X11EdailyV61"/>
      <sheetName val="3m"/>
      <sheetName val="_x0000__x0000__x0000_@D_x0000__x0000__x0000__x0000_"/>
      <sheetName val="List"/>
      <sheetName val="G NOR+LAUNCHING QR ZV7"/>
      <sheetName val="Ahorro"/>
      <sheetName val="Master 2.0"/>
      <sheetName val="PA"/>
      <sheetName val="Master Data"/>
      <sheetName val=""/>
      <sheetName val="OE AC#41111"/>
      <sheetName val="入出存调整表"/>
      <sheetName val="月度计划"/>
      <sheetName val="月度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JINKYU"/>
      <sheetName val="M工場実工数"/>
      <sheetName val="数据源2"/>
      <sheetName val="諸元比較詳細２.５ﾄﾝ"/>
      <sheetName val="2012年实际（财务数据）"/>
      <sheetName val="PU"/>
      <sheetName val="勤務ｼﾌﾄﾍﾞｰｽ表_下期2"/>
      <sheetName val="入力規制"/>
      <sheetName val="実績原価"/>
      <sheetName val="市況影響重量(明細)"/>
      <sheetName val="設計通知"/>
      <sheetName val="社員リスト"/>
      <sheetName val="PCL"/>
      <sheetName val="UT障害管理表"/>
      <sheetName val="Work"/>
      <sheetName val="参照"/>
      <sheetName val="名古屋支店業務用帳票最新版.xls"/>
      <sheetName val="二轴P1齿轮生产线网络计划 "/>
      <sheetName val="壳体生产线网络计划"/>
      <sheetName val="Fleet&amp;Test Incentive"/>
      <sheetName val="ﾕｰｻﾞｰ設定"/>
      <sheetName val="04G01PAGOS"/>
      <sheetName val="ITEMS"/>
      <sheetName val="Macro1"/>
      <sheetName val="sh_x005f_x0002__x005f_x0000__x005f_x0000__x005f_x0000_h"/>
      <sheetName val="总公司2002_12_31"/>
      <sheetName val="12月_原_"/>
      <sheetName val="P1_Spec_of_gauge(Japanese)"/>
      <sheetName val="P2_Fastening_Point_1"/>
      <sheetName val="Y11-B表"/>
      <sheetName val="BACKUP"/>
      <sheetName val="table"/>
      <sheetName val="DESPLEGABLES"/>
      <sheetName val="IRR(簡易版)"/>
      <sheetName val="sh_x005f_x0002_"/>
      <sheetName val="分类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圧造MAP"/>
      <sheetName val="Pre-concept AX0"/>
      <sheetName val="不具Cﾛｯﾄ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二轴P1齿轮生产线网络计划_"/>
      <sheetName val="sh"/>
      <sheetName val="05MY_USA"/>
      <sheetName val="FNFR_Code"/>
      <sheetName val="8月库龄表"/>
      <sheetName val="愛知・日デ"/>
      <sheetName val="20600工程A表"/>
      <sheetName val="オリジナル"/>
      <sheetName val="Request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LISTS"/>
      <sheetName val="DATA"/>
      <sheetName val="Definitions"/>
      <sheetName val="show of spot"/>
      <sheetName val="Список"/>
      <sheetName val="Cut_Over_File_Config."/>
      <sheetName val="班部番別"/>
      <sheetName val="CODE"/>
      <sheetName val="eDecision"/>
      <sheetName val="費目一覧"/>
      <sheetName val="課題ﾘｽﾄ"/>
      <sheetName val="現行月額(DSのみ)"/>
      <sheetName val="プルダウンリスト"/>
      <sheetName val="自動入力ﾌｫｰﾏｯﾄ（ダミー）１"/>
      <sheetName val="自動入力ﾌｫｰﾏｯﾄ（BR受け）１"/>
      <sheetName val="自動入力ﾌｫｰﾏｯﾄ（ロック受け）１"/>
      <sheetName val="商品化线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Japan Data（実）"/>
      <sheetName val="追浜（済）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変動追加"/>
      <sheetName val="总体进度 "/>
      <sheetName val="J716(KYOUDO)"/>
      <sheetName val="奜昞柺堦棗"/>
      <sheetName val="sh_x005f_x005f_x005f_x0002__x005f_x005f_x005f_x0000__x0"/>
      <sheetName val="类别"/>
      <sheetName val="数据验证用"/>
      <sheetName val="Filters"/>
      <sheetName val="sh_x005f_x005f_x005f_x0002_"/>
      <sheetName val="PIF"/>
      <sheetName val="設変1"/>
      <sheetName val="NO.1(1107)"/>
      <sheetName val="MF"/>
      <sheetName val="全体"/>
      <sheetName val="Pull_DownList"/>
      <sheetName val="T1"/>
      <sheetName val="事務所引越見積書"/>
      <sheetName val="Part_Datum"/>
      <sheetName val="员工工资"/>
      <sheetName val="_x005f_x005f_x005f_x0000__x005f_x005f_x005f_x0000__x005"/>
      <sheetName val="配置页签"/>
      <sheetName val="汇总表"/>
      <sheetName val="数据"/>
      <sheetName val="1.23役員会資料"/>
      <sheetName val="98年間計画"/>
      <sheetName val="FBC86-07"/>
      <sheetName val="16-31"/>
      <sheetName val="专业名录"/>
      <sheetName val="总装设备"/>
      <sheetName val="送件"/>
      <sheetName val="各单位目标"/>
      <sheetName val="Offshore&amp;Onsite"/>
      <sheetName val="Action-Eff (LCV,CV)"/>
      <sheetName val="Action-Eff(MC)"/>
      <sheetName val="Source files"/>
      <sheetName val="Material"/>
      <sheetName val="３ＲＤ組立４名編成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信息费用预算表(A4)_3"/>
      <sheetName val="MPL_技連3"/>
      <sheetName val="342E_BLOCK3"/>
      <sheetName val="5_1__Volume_assumptions3"/>
      <sheetName val="391_各3"/>
      <sheetName val="Europe_PU-13"/>
      <sheetName val="FN8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h_x005f_x005f_x005f_x005f_x005f_x005f_x005f_x0002__x00"/>
      <sheetName val="SUMSCHED"/>
      <sheetName val="設備能力"/>
      <sheetName val="00引导"/>
      <sheetName val="Supervisor AOP Trim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Hardware_Detail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V1+V2"/>
      <sheetName val="Data sheet"/>
      <sheetName val="SOTR211"/>
      <sheetName val="设置"/>
      <sheetName val="零三"/>
      <sheetName val="設変１"/>
      <sheetName val="Hardware_Detail3"/>
      <sheetName val="Hardware_Detail2"/>
      <sheetName val="Work Days Input"/>
      <sheetName val="初期03"/>
      <sheetName val="Directions"/>
      <sheetName val="Define"/>
      <sheetName val="COA"/>
      <sheetName val="SCC"/>
      <sheetName val="区分"/>
      <sheetName val="Map"/>
      <sheetName val="Region Code"/>
      <sheetName val="Drop Down Menu"/>
      <sheetName val="胎动"/>
      <sheetName val="square1"/>
      <sheetName val="周分类"/>
      <sheetName val="sh_x005f_x0002__x005f_x0000__x0"/>
      <sheetName val="台帳パラーメータ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TKBN_TKBNA"/>
      <sheetName val="IP担当リスト"/>
      <sheetName val="memo"/>
      <sheetName val="Schedule"/>
      <sheetName val="Unit"/>
      <sheetName val="Dropdowns"/>
      <sheetName val="Program List"/>
      <sheetName val="Drop down list"/>
      <sheetName val="T&amp;G mapping"/>
      <sheetName val="MasterInfo"/>
      <sheetName val="B3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KC-1 FDﾗｲﾝ"/>
      <sheetName val="KC-1 RDﾗｲﾝ"/>
      <sheetName val="FY14"/>
      <sheetName val="Sheet 0"/>
      <sheetName val="リスト"/>
      <sheetName val="sh_x005f_x0002__x005f_x0000__x005f_x0000__x0000惔捆"/>
      <sheetName val="数据验证"/>
      <sheetName val="Venucia"/>
      <sheetName val="車会集約ﾞﾍﾞｰｽ表 下期 _x0000__x0000__x0000__x0000__x0000_"/>
      <sheetName val="Master"/>
      <sheetName val="日计划班产"/>
      <sheetName val="Safe Launch"/>
      <sheetName val="Euro"/>
      <sheetName val="PRC"/>
      <sheetName val="KEY"/>
      <sheetName val=" IB-PL-YTD"/>
      <sheetName val="下拉菜单选项"/>
      <sheetName val="格式序列内容"/>
      <sheetName val="勤務ｼﾌﾄﾍﾞｰｽ表 下期_x0002_"/>
      <sheetName val="車会集約ﾞﾍﾞｰｽ表 下期_x0002_"/>
      <sheetName val="付款期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申請区分と申請コード"/>
      <sheetName val="_x005f_x0000__x005f_x0000__x005"/>
      <sheetName val="sh_x005f_x005f_x005f_x0002__x00"/>
      <sheetName val="_x005f_x005f_x005f_x0000__x005f"/>
      <sheetName val="sh_x005f_x005f_x005f_x005f_x005"/>
      <sheetName val="RC5.5"/>
      <sheetName val="진행 DATA (2)"/>
      <sheetName val="17MTP MS#1收入（16-25）"/>
      <sheetName val="4、分析图(预测比预算）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SOS"/>
      <sheetName val="BACK UP"/>
      <sheetName val="表格内容自动选项"/>
      <sheetName val="行业类别及工艺大小类"/>
      <sheetName val="配布先"/>
      <sheetName val="(カメラ)要望事項"/>
      <sheetName val="集計結果"/>
      <sheetName val="DropDown List"/>
      <sheetName val="在庫要因"/>
      <sheetName val="EXH各ライン負荷検討"/>
      <sheetName val="Each line model DPHU Monthly"/>
      <sheetName val="Each shop DPHU"/>
      <sheetName val="Concern Data"/>
      <sheetName val="案件コード定義"/>
      <sheetName val="Result table"/>
      <sheetName val="整理"/>
      <sheetName val="Tipo de viaje"/>
      <sheetName val="Expenses"/>
      <sheetName val="DROP LIST BODY#3"/>
      <sheetName val="表"/>
      <sheetName val="93"/>
      <sheetName val="09年1-12月应收账款"/>
      <sheetName val="712"/>
      <sheetName val="数据库"/>
      <sheetName val="sh_x0002__x0000__x0"/>
      <sheetName val="设备维修费"/>
      <sheetName val="km"/>
      <sheetName val="BP0(bz0)見積もり"/>
      <sheetName val="PMCalculationSheet"/>
      <sheetName val="2007 CP08 BIS"/>
      <sheetName val="G_NOR+LAUNCHIက_x0000_ 엦܂⾎/_x0000_䀀"/>
      <sheetName val="G_NOR+LAUNCHI_x0000_"/>
      <sheetName val="G_NOR+LAUNCHI崀"/>
      <sheetName val="Hard䕝皚ૐɣ"/>
      <sheetName val="G_NOR+LAUNCHIñ_x0000_Ԁ_x0000_䀀"/>
      <sheetName val="掛率表"/>
      <sheetName val="Tablas"/>
      <sheetName val="FY18"/>
      <sheetName val="FX"/>
      <sheetName val="Budget lines list"/>
      <sheetName val="Assumption sheet"/>
      <sheetName val="NNE GM walk"/>
      <sheetName val="BBC Qashqai MSRP"/>
      <sheetName val="Listas desplegables opex"/>
      <sheetName val="Listas desplegables capex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MC DES"/>
      <sheetName val="chart2"/>
      <sheetName val="gzfs-sap"/>
      <sheetName val="工程別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FX rate"/>
      <sheetName val="Retail_OctReply"/>
      <sheetName val="Logistic"/>
      <sheetName val="8-2.KOR'07MY変動質量表"/>
      <sheetName val="2018年预算"/>
      <sheetName val="Mapping List"/>
      <sheetName val="Fuel gauge data (V-up)"/>
      <sheetName val="Slide 8 (2)"/>
      <sheetName val="Currency"/>
      <sheetName val="VES号車"/>
      <sheetName val="構成一覧_リスト (架台以外)_(ブランク)"/>
      <sheetName val="構成一覧_絵 (架台以外)_(ブランク)"/>
      <sheetName val="PAD型単価"/>
      <sheetName val="ﾌﾟﾙﾀﾞｳﾝ"/>
      <sheetName val="コード"/>
      <sheetName val="原価センタ(削除しないで！)"/>
      <sheetName val="ProjectMaintenance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02年ﾄﾞｶ停"/>
      <sheetName val="引用"/>
      <sheetName val="51-右"/>
      <sheetName val="Capital"/>
      <sheetName val="Stamping"/>
      <sheetName val="CC"/>
      <sheetName val="MI1(detail-1)"/>
      <sheetName val="MI1(detail-2)"/>
      <sheetName val="MI1"/>
      <sheetName val="MI3"/>
      <sheetName val="MI4"/>
      <sheetName val="MI5"/>
      <sheetName val="MI6"/>
      <sheetName val="sh_x0002_???h"/>
      <sheetName val="ptpcost1"/>
      <sheetName val="×圧入力計算cyl"/>
      <sheetName val="Menus"/>
      <sheetName val="Category Code "/>
      <sheetName val="ﾒｰｶｰ名"/>
      <sheetName val="荷重1  ピーク荷重"/>
      <sheetName val="荷重1  区間判定荷重"/>
      <sheetName val="荷重1   ピーク距離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Z8 BASE"/>
      <sheetName val="HUNIT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斜面モデル（発進時）X11C"/>
      <sheetName val="List table"/>
      <sheetName val="Staff"/>
      <sheetName val="sh_x005f_x005f_x005f_x005f_x005f_x005f_x005f_x0002_"/>
      <sheetName val="SelectList"/>
      <sheetName val="台帐"/>
      <sheetName val="2.1软件架构"/>
      <sheetName val="3.9监视设计"/>
      <sheetName val="4.1数据归档方案"/>
      <sheetName val="1.2需求分析"/>
      <sheetName val="目录"/>
      <sheetName val="計算???"/>
      <sheetName val="Véhicules"/>
      <sheetName val="班组表"/>
      <sheetName val="日报源 Source for Daily Report"/>
      <sheetName val="sh_x0002__x0000__x0000__x0000惔捆"/>
      <sheetName val="_x0000__x0000__x005"/>
      <sheetName val="sh_x005f_x0002__x00"/>
      <sheetName val="_x005f_x0000__x005f"/>
      <sheetName val="sh_x005f_x005f_x005"/>
      <sheetName val="DB"/>
      <sheetName val="Appendix-1"/>
      <sheetName val="回覧用紙"/>
      <sheetName val="G_NOR+LAUNCHIက"/>
      <sheetName val="G_NOR+LAUNCHIñ"/>
      <sheetName val="Plan2"/>
      <sheetName val="N°0 BDM"/>
      <sheetName val="Database"/>
      <sheetName val="company list"/>
      <sheetName val="options"/>
      <sheetName val="Orders"/>
      <sheetName val="投資ﾌｫﾛｰ"/>
      <sheetName val="PathAndInfo"/>
      <sheetName val="PAGE 2"/>
      <sheetName val="PAGE 1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项目管理一元纀"/>
      <sheetName val="高管培训报表名词释义"/>
      <sheetName val="Precios"/>
      <sheetName val="Report"/>
      <sheetName val="DATOS"/>
      <sheetName val="数据来源"/>
      <sheetName val="APリスト"/>
      <sheetName val="TB"/>
      <sheetName val="Githa"/>
      <sheetName val="換算型数定義"/>
      <sheetName val="Assumption"/>
      <sheetName val="#20-5000t  上期"/>
      <sheetName val="项目管理一元㭌"/>
      <sheetName val="下拉菜单"/>
      <sheetName val="8D Form"/>
      <sheetName val="参考信息-基础数据"/>
      <sheetName val="调试线故障表"/>
      <sheetName val="GCS"/>
      <sheetName val="List Box"/>
      <sheetName val="sample format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FY03"/>
      <sheetName val="Names"/>
      <sheetName val="???@D????"/>
      <sheetName val="管理提升"/>
      <sheetName val="全仕向地"/>
      <sheetName val="statistical data"/>
      <sheetName val="_x005f_x005f_x005f_x005f_x005f_x005f_x005f_x0000__x005f"/>
      <sheetName val="sh_x0002____h"/>
      <sheetName val="___@D____"/>
      <sheetName val="DATA BASE"/>
      <sheetName val="草稿"/>
      <sheetName val="판매계획"/>
      <sheetName val="9-18数据统计（SZ)"/>
      <sheetName val="月"/>
      <sheetName val="Vehicle Plan"/>
      <sheetName val="任务总体看板"/>
      <sheetName val="sh_x0002__x00"/>
      <sheetName val="_x0000__x005f"/>
      <sheetName val="sh_x005"/>
      <sheetName val="３ＲＤ組立４名藘_x001e_"/>
      <sheetName val="Arkusz1"/>
      <sheetName val="FI "/>
      <sheetName val="勿删除"/>
      <sheetName val="对照专用表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業務計画"/>
      <sheetName val="ROYALTY(RUNG)"/>
      <sheetName val="395WW売価見積"/>
      <sheetName val="月度報告書"/>
      <sheetName val="神奈川生産部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数据表"/>
      <sheetName val="AvailableAccountsList"/>
      <sheetName val="总公司2002_12_3_x0000__x0000_"/>
      <sheetName val="总公司2002_12_3㘜ˍ"/>
      <sheetName val="設備㘜Ȓ"/>
      <sheetName val="設備䄄Ȣ"/>
      <sheetName val="15年推移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NInvest Stamping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マスタシート"/>
      <sheetName val="sh_x0000惔捆"/>
      <sheetName val="#20-5000t__上期"/>
      <sheetName val="Summary"/>
      <sheetName val="交渉状態"/>
      <sheetName val="１１月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Japan Budget Performance Budge "/>
      <sheetName val="slide 2 P&amp;L  Ch"/>
      <sheetName val="P &amp; L"/>
      <sheetName val="Exp-WH-Lab"/>
      <sheetName val="勤務ｼﾌﾄﾍﾞｰｽ_x0000__x0000_쨨ᯧ⃤"/>
      <sheetName val="勤務ｼﾌﾄﾍﾞｰｽ_x0000__x0000_䲨✏⃤"/>
      <sheetName val="Categories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DO NOT TOUCH"/>
      <sheetName val="Info"/>
      <sheetName val="sh_x005f_x005f_x005f_x005F_x005f_x0002__x00"/>
      <sheetName val="process cost"/>
      <sheetName val="Master list 日本円換算参照先"/>
      <sheetName val="COSTOxOPERAI"/>
      <sheetName val="MessageList"/>
      <sheetName val="3-前提 (最终版）"/>
      <sheetName val="3.４Ｒ損益"/>
      <sheetName val="#REF "/>
      <sheetName val="勤務ｼﾌﾄﾍﾞｰｽ表 下期 "/>
      <sheetName val="Z8 BASE ASS"/>
      <sheetName val="VTT 02.08-03.09"/>
      <sheetName val="Civac C11"/>
      <sheetName val="設備棌!"/>
      <sheetName val="仕様_見積もり基点"/>
      <sheetName val="AT007数据统计"/>
      <sheetName val="能力表 (J12)"/>
      <sheetName val="sh_x0002__x005f"/>
      <sheetName val="CAMCAL1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損・臨外"/>
      <sheetName val="間接ｸﾞﾗﾌ"/>
      <sheetName val="Input data in Mar'19"/>
      <sheetName val="Check sheet_N"/>
      <sheetName val="設通フィルタリング"/>
      <sheetName val="ｉ１１９"/>
      <sheetName val="序列 共通"/>
      <sheetName val="勤務ｼﾌﾄﾍﾞｰｽ"/>
      <sheetName val="数表"/>
      <sheetName val="领航外部物料组分类"/>
      <sheetName val="N値"/>
      <sheetName val="1.2天窗过往课题矩阵表"/>
      <sheetName val="00Explanation "/>
      <sheetName val="Raw Data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major"/>
      <sheetName val="Currency reference"/>
      <sheetName val="_x005f_x005f_x005f_x005f_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稿_x0000_䈀蓆‰㔬ఀ"/>
      <sheetName val="CPRP ALL (OEM &amp; GNP)"/>
      <sheetName val="sh_x005f_x005f_x005f_x005f_x005f_x005f_x005f_x005f_x005"/>
      <sheetName val="定義表"/>
      <sheetName val="Root Cause and Description"/>
      <sheetName val="数据（勿删）"/>
      <sheetName val="填写说明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G-C func"/>
      <sheetName val="附 IS事业部部门&amp;领域清单"/>
      <sheetName val="Vibrate test"/>
      <sheetName val="mm10"/>
      <sheetName val="AvailableCostCentersList"/>
      <sheetName val="Summary Report"/>
      <sheetName val="selection data"/>
      <sheetName val="Del'y Plan Okt 18R"/>
      <sheetName val="稿"/>
      <sheetName val="ホテル一覧"/>
      <sheetName val="ｺﾝﾄ構想再審査"/>
      <sheetName val="Config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_x00"/>
      <sheetName val="車会集約ﾞﾍﾞｰｽ表_下期_x00"/>
      <sheetName val="車会集約ﾞﾍﾞｰｽ表_下期__x0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List_Box1"/>
      <sheetName val="Analyse de valeur - Feuille 1"/>
      <sheetName val="DO_NOT_TOUCH"/>
      <sheetName val="sh_x00"/>
      <sheetName val="能力表_(J12)"/>
      <sheetName val="成本中心代码表"/>
      <sheetName val="原単位表00"/>
      <sheetName val="eqpmad2"/>
      <sheetName val="DATA_BASE1"/>
      <sheetName val="statistical_data1"/>
      <sheetName val="Vehicle_Plan1"/>
      <sheetName val="00Explanation_"/>
      <sheetName val="Japan_Budget_Performance_Budge_"/>
      <sheetName val="slide_2_P&amp;L__Ch"/>
      <sheetName val="P_&amp;_L"/>
      <sheetName val="Z8_BASE_ASS"/>
      <sheetName val="VTT_02_08-03_09"/>
      <sheetName val="3-前提_(最终版）"/>
      <sheetName val="3_４Ｒ損益"/>
      <sheetName val="Master_list_日本円換算参照先"/>
      <sheetName val="Civac_C11"/>
      <sheetName val="process_cost"/>
      <sheetName val="1_6_1"/>
      <sheetName val="Input_data_in_Mar'19"/>
      <sheetName val="sh_x005f"/>
      <sheetName val="Check_sheet_N"/>
      <sheetName val="#REF_"/>
      <sheetName val="勤務ｼﾌﾄﾍﾞｰｽ表_下期_"/>
      <sheetName val="AvailableOrdersList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5Y"/>
      <sheetName val="MESLL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数据源"/>
      <sheetName val="勤務ｼﾌﾄﾍﾞｰｽ表_下期18"/>
      <sheetName val="勤務ｼﾌﾄﾍﾞｰｽ・_下期18"/>
      <sheetName val="?d?l??_(full-SUV)18"/>
      <sheetName val="表5-2_地区別CO2排出実績18"/>
      <sheetName val="_d_l___(full-SUV)18"/>
      <sheetName val="MPL_技連18"/>
      <sheetName val="342E_BLOCK18"/>
      <sheetName val="信息费用预算表(A4)_18"/>
      <sheetName val="5_1__Volume_assumptions18"/>
      <sheetName val="391_各18"/>
      <sheetName val="Europe_PU-118"/>
      <sheetName val="Customer_input18"/>
      <sheetName val="Destination_Table18"/>
      <sheetName val="(10)_ProdType18"/>
      <sheetName val="FR_FDR_W17"/>
      <sheetName val="Benefits_Worksheet17"/>
      <sheetName val="Consolid_BS17"/>
      <sheetName val="Sales_by_Customer17"/>
      <sheetName val="HS_HB_NE_dr_116"/>
      <sheetName val="总公司2002_12_3116"/>
      <sheetName val="12月_原_16"/>
      <sheetName val="R-1_6_2・900_E37015"/>
      <sheetName val="040_適用車種コード情報15"/>
      <sheetName val="(9A)_J-Market_04190215"/>
      <sheetName val="P1_Spec_of_gauge(Japanese)16"/>
      <sheetName val="P2_Fastening_Point_116"/>
      <sheetName val="COSTES_NMUK15"/>
      <sheetName val="Nissan_YTD15"/>
      <sheetName val="roadmap_U-van15"/>
      <sheetName val="10年度管理图表_15"/>
      <sheetName val="Nissan_Backup15"/>
      <sheetName val="数据源_2013年15"/>
      <sheetName val="Balance_Sheet15"/>
      <sheetName val="block_ﾜｺﾞﾝ15"/>
      <sheetName val="After_Sales_Supplier_#'s15"/>
      <sheetName val="NPV_Working15"/>
      <sheetName val="Hyp_DDRH15"/>
      <sheetName val="실DATA_15"/>
      <sheetName val="rentab_15"/>
      <sheetName val="05MY_USA14"/>
      <sheetName val="FNFR_Code14"/>
      <sheetName val="G_NOR+LAUNCHING_QR_ZV715"/>
      <sheetName val="Master_2_015"/>
      <sheetName val="Master_Data14"/>
      <sheetName val="OE_AC#4111114"/>
      <sheetName val="Hardware_Detail17"/>
      <sheetName val="諸元比較詳細２_５ﾄﾝ15"/>
      <sheetName val="名古屋支店業務用帳票最新版_xls14"/>
      <sheetName val="Fleet&amp;Test_Incentive14"/>
      <sheetName val="二轴P1齿轮生产线网络计划_14"/>
      <sheetName val="Pre-concept_AX014"/>
      <sheetName val="项目日报-e3S-P&amp;PLS改造项目_(2)13"/>
      <sheetName val="Method_of_supply_and_picking14"/>
      <sheetName val="input_list14"/>
      <sheetName val="Reference_data14"/>
      <sheetName val="show_of_spot13"/>
      <sheetName val="Cut_Over_File_Config_13"/>
      <sheetName val="cash_flow14"/>
      <sheetName val="Japan_Data（実）13"/>
      <sheetName val="总体进度_13"/>
      <sheetName val="NO_1(1107)13"/>
      <sheetName val="1_23役員会資料13"/>
      <sheetName val="Action-Eff_(LCV,CV)13"/>
      <sheetName val="Source_files13"/>
      <sheetName val="Section_113"/>
      <sheetName val="Supervisor_AOP_Trim13"/>
      <sheetName val="Data_sheet13"/>
      <sheetName val="Work_Days_Input13"/>
      <sheetName val="Region_Code13"/>
      <sheetName val="Drop_Down_Menu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heet_010"/>
      <sheetName val="Safe_Launch10"/>
      <sheetName val="_IB-PL-YTD10"/>
      <sheetName val="17MTP_MS#1收入（16-25）10"/>
      <sheetName val="RC5_510"/>
      <sheetName val="진행_DATA_(2)10"/>
      <sheetName val="BOM_Dec1110"/>
      <sheetName val="专项报告_10"/>
      <sheetName val="내수1_8GL10"/>
      <sheetName val="Model_Years10"/>
      <sheetName val="評価_evaluation_FY14_4-9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BACK_UP10"/>
      <sheetName val="DropDown_List10"/>
      <sheetName val="Each_line_model_DPHU_Monthly10"/>
      <sheetName val="Each_shop_DPHU10"/>
      <sheetName val="Concern_Data10"/>
      <sheetName val="Result_table10"/>
      <sheetName val="Tipo_de_viaje10"/>
      <sheetName val="DROP_LIST_BODY#310"/>
      <sheetName val="Assumption_sheet10"/>
      <sheetName val="MC_DES9"/>
      <sheetName val="Budget_lines_list10"/>
      <sheetName val="Listas_desplegables_opex10"/>
      <sheetName val="Listas_desplegables_capex10"/>
      <sheetName val="FX_rate9"/>
      <sheetName val="Mapping_List9"/>
      <sheetName val="8-2_KOR'07MY変動質量表9"/>
      <sheetName val="Fuel_gauge_data_(V-up)9"/>
      <sheetName val="2007_CP08_BIS9"/>
      <sheetName val="NNE_GM_walk10"/>
      <sheetName val="BBC_Qashqai_MSRP10"/>
      <sheetName val="Slide_8_(2)9"/>
      <sheetName val="構成一覧_リスト_(架台以外)_(ブランク)9"/>
      <sheetName val="構成一覧_絵_(架台以外)_(ブランク)9"/>
      <sheetName val="国产件原式样_(不含CVT)9"/>
      <sheetName val="ECU_List9"/>
      <sheetName val="F-_data9"/>
      <sheetName val="S_Ydata9"/>
      <sheetName val="電子技術４部_開発１１9"/>
      <sheetName val="Z8_BASE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2_1软件架构4"/>
      <sheetName val="3_9监视设计4"/>
      <sheetName val="4_1数据归档方案4"/>
      <sheetName val="1_2需求分析4"/>
      <sheetName val="日报源_Source_for_Daily_Report3"/>
      <sheetName val="N°0_BDM8"/>
      <sheetName val="company_list8"/>
      <sheetName val="PAGE_24"/>
      <sheetName val="PAGE_14"/>
      <sheetName val="drop_lists8"/>
      <sheetName val="Lista_de_Proveedores4"/>
      <sheetName val="Responsable+_CESCOS4"/>
      <sheetName val="#20-5000t__上期3"/>
      <sheetName val="8D_Form3"/>
      <sheetName val="List_Box2"/>
      <sheetName val="sample_format3"/>
      <sheetName val="statistical_data2"/>
      <sheetName val="DATA_BASE2"/>
      <sheetName val="Vehicle_Plan2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NInvest_Stamping3"/>
      <sheetName val="Calcul_BFR3"/>
      <sheetName val="data_for_control3"/>
      <sheetName val="After_sales3"/>
      <sheetName val="Z8_BASE_ASS1"/>
      <sheetName val="VTT_02_08-03_091"/>
      <sheetName val="3-前提_(最终版）1"/>
      <sheetName val="3_４Ｒ損益1"/>
      <sheetName val="DO_NOT_TOUCH1"/>
      <sheetName val="能力表_(J12)1"/>
      <sheetName val="Japan_Budget_Performance_Budge1"/>
      <sheetName val="slide_2_P&amp;L__Ch1"/>
      <sheetName val="P_&amp;_L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Input_data_in_Mar'19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Root_Cause_and_Description1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選択用リスト"/>
      <sheetName val="PTR台손익"/>
      <sheetName val="_x0000_⠀Ԩ_x001b_["/>
      <sheetName val="発注予定メモ"/>
      <sheetName val="各种手当"/>
      <sheetName val="Mapping"/>
      <sheetName val="T  B"/>
      <sheetName val="Staff List"/>
      <sheetName val="A14_g280"/>
      <sheetName val="A14_g279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总表"/>
      <sheetName val="1_Cover"/>
      <sheetName val="【参考】LF400-Data"/>
      <sheetName val="【参考】IQ-Data"/>
      <sheetName val="車会集約ﾞﾍﾞｰｽ表_下期_4"/>
      <sheetName val="Ref for dropdown"/>
      <sheetName val="Key DONOT EDIT"/>
      <sheetName val="Key "/>
      <sheetName val="BRAKE"/>
      <sheetName val="Sensitive"/>
      <sheetName val="相関確認"/>
      <sheetName val="部品一览表"/>
      <sheetName val="其它数据"/>
      <sheetName val="労調SA"/>
      <sheetName val="焊接"/>
      <sheetName val="通知"/>
      <sheetName val="月度单台用量"/>
      <sheetName val="技术颜色试做日程 （邱） 12月份 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設備永䥲"/>
      <sheetName val="总公司2002_12_3_x0002__x0000_"/>
      <sheetName val="Scenario"/>
      <sheetName val="計算表"/>
      <sheetName val="計画書 "/>
      <sheetName val="ギブ"/>
      <sheetName val="N719(NC)"/>
      <sheetName val="#REF _x0000__x0000_ކ__x0000__x0"/>
      <sheetName val="勤務ｼﾌﾄﾍﾞｰｽ表 下期 _x0000__x0000__x0"/>
      <sheetName val="目次"/>
      <sheetName val="#REF・xls・&gt;_xd97c_栉_x0000__x0000_"/>
      <sheetName val="Constants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??????"/>
      <sheetName val="MMAL2WD"/>
      <sheetName val="MMAL4WD"/>
      <sheetName val="リスト表"/>
      <sheetName val="総益明細表①"/>
      <sheetName val="TEMP"/>
      <sheetName val="業績　BS・CF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DATA NORMAL"/>
      <sheetName val="Charts (2)"/>
      <sheetName val="BP 19"/>
      <sheetName val="M-Ve"/>
      <sheetName val="营业外收支"/>
      <sheetName val="在建工程&lt;1&gt;"/>
      <sheetName val="应付税金"/>
      <sheetName val="存货"/>
      <sheetName val="销售收入"/>
      <sheetName val="其他应付款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递延核对"/>
      <sheetName val="国企改革三年行动重点指标信息统计（更新至2021.10）"/>
      <sheetName val="NER"/>
      <sheetName val="数据汇总表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dd96.1.18"/>
      <sheetName val="#REF_ކ_"/>
      <sheetName val="勤務ｼﾌﾄﾍﾞｰｽ表_下期_!쯀㾭ݴ_"/>
      <sheetName val="勤務ｼﾌﾄﾍﾞｰｽ表_下期_!편㾭ݴ_"/>
      <sheetName val="监察分析"/>
      <sheetName val="中文（1）"/>
      <sheetName val="NSC's &amp; HQ's G&amp;A ratio BP04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产品明细2017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Select Item"/>
      <sheetName val="プルダウン"/>
      <sheetName val="[工場長会議資料.xls]G_NOR_LAUNCHI____2"/>
      <sheetName val="Sheet302"/>
      <sheetName val="Sheet299"/>
      <sheetName val="Sheet4460"/>
      <sheetName val="Sheet4461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数据暂存"/>
      <sheetName val="ﾛｲ(北米)"/>
      <sheetName val="Ｍss.４Ｒ要員"/>
      <sheetName val="SPDL耐久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Sheet304"/>
      <sheetName val="Capex"/>
      <sheetName val="Headcount Reduction"/>
      <sheetName val="”M‰„|”Â"/>
      <sheetName val="NPV Data"/>
      <sheetName val="20"/>
      <sheetName val="M1master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RBAC 2022 Budget"/>
      <sheetName val="sh_x005f_x005f_x005f_x005F_x005f_x0002_"/>
      <sheetName val="Sheet312"/>
      <sheetName val="TOOLS"/>
      <sheetName val="其他包材"/>
      <sheetName val="基础数据"/>
      <sheetName val="数据定义1"/>
      <sheetName val="07-6068"/>
      <sheetName val="40-2701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______"/>
      <sheetName val="10-期间费用率"/>
      <sheetName val="机关管理费用"/>
      <sheetName val="TBL"/>
      <sheetName val="Sheet294"/>
      <sheetName val="Sheet2707"/>
      <sheetName val="Sheet2714"/>
      <sheetName val="Sheet2715"/>
      <sheetName val="Sheet300"/>
      <sheetName val="_x005f_x0000__x005f_x0000__x005f_x0000___D_x000_5"/>
      <sheetName val="_x005f_x0000__x005f_x0000__x005f_x0000___D_x000_7"/>
      <sheetName val="_x005f_x0000__x005f_x0000__x005f_x0000___D_x000_6"/>
      <sheetName val="Sheet295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Plant II 99-2"/>
      <sheetName val="COVER明細"/>
      <sheetName val="Dept"/>
      <sheetName val="一般職"/>
      <sheetName val="1.見積サマリ"/>
      <sheetName val="_x005f_x005f_x005F"/>
      <sheetName val="_x005f_x005f_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Graph"/>
      <sheetName val="TABLA DE DATOS"/>
      <sheetName val="車会集約ﾞﾍﾞｰｽ表_下期_7"/>
      <sheetName val="詎価_evaluation_FY14_4-911"/>
      <sheetName val="計画書_1"/>
      <sheetName val="三星_1"/>
      <sheetName val="DATA_NORMAL1"/>
      <sheetName val="NSC's_&amp;_HQ's_G&amp;A_ratio_BP04"/>
      <sheetName val="技术颜色试做日程_（邱）_12月份_"/>
      <sheetName val="dd96_1_18"/>
      <sheetName val="車会集約ﾞﾍﾞｰｽ表_下期______1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対象ライン"/>
      <sheetName val="5VZFE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Sheet6068"/>
      <sheetName val="工艺提案降成本 (2020年新增)"/>
      <sheetName val="Scoping"/>
      <sheetName val="Drop down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Sheet6038"/>
      <sheetName val="full (2)"/>
      <sheetName val="Sheet287"/>
      <sheetName val="損益分岐点"/>
      <sheetName val="73(下)直直要員明細"/>
      <sheetName val="73(下)省人実績表 "/>
      <sheetName val="99上台数"/>
      <sheetName val="信息费用预算表(A4)"/>
      <sheetName val="信息库"/>
      <sheetName val="8月销量"/>
      <sheetName val="表紙_データ"/>
      <sheetName val="DATA_HEAD"/>
      <sheetName val="Sheet316"/>
      <sheetName val="_x0000_&quot;_x0000_&quot;_x0000_䓠޼_x0000_㿰_x0000__x0000_ꪇ⾦_x0002__x0000__x0000__x0000__x0000__x0000__x001b__x0000_$_x0000_$_x0000__x0000__x0000_"/>
      <sheetName val="sheet"/>
      <sheetName val="HB"/>
      <sheetName val="营外收支"/>
      <sheetName val="管理"/>
      <sheetName val="附表6"/>
      <sheetName val="move"/>
      <sheetName val="Collateral"/>
      <sheetName val="Disposition"/>
      <sheetName val="表2"/>
      <sheetName val="INVDAYS"/>
      <sheetName val="Sheet301"/>
      <sheetName val="HARN Name"/>
      <sheetName val="Wire Resistance"/>
      <sheetName val="Components Resistance AEK ver."/>
      <sheetName val="?8?N????"/>
      <sheetName val="絶乾水分測定計算シート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외주현황.wq1"/>
      <sheetName val="TOUS"/>
      <sheetName val="DETAIL CAMPAGNES A3"/>
      <sheetName val="Sheet5951"/>
      <sheetName val="Sheet5953"/>
      <sheetName val="Sheet5954"/>
      <sheetName val="Sheet297"/>
      <sheetName val="報告書"/>
      <sheetName val="Sheet288"/>
      <sheetName val="Sheet308"/>
      <sheetName val="Sheet5571"/>
      <sheetName val="Sheet365"/>
      <sheetName val="Sheet305"/>
      <sheetName val="Sheet1340"/>
      <sheetName val="Sheet2734"/>
      <sheetName val="Sheet5572"/>
      <sheetName val="Sheet5573"/>
      <sheetName val="Sheet5574"/>
      <sheetName val="Sheet291"/>
      <sheetName val="Sheet289"/>
      <sheetName val="Sheet6104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05F"/>
      <sheetName val="05FH"/>
      <sheetName val="06F"/>
      <sheetName val="02F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Drop Down Lists"/>
      <sheetName val="sh_x005f_x0002__x005f_x0000___2"/>
      <sheetName val="sh_x005f_x0002__x005f_x0000___3"/>
      <sheetName val="sh_x005f_x0002__x005f_x0000___4"/>
      <sheetName val="#REF・xls・&gt;?"/>
      <sheetName val="para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Nomenclature"/>
      <sheetName val="Pln Pdt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Conso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Problem_List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MN_T_B_1"/>
      <sheetName val="QTR_Data_Analysis1"/>
      <sheetName val="Chart_of_Account1"/>
      <sheetName val="Lease_AP_20081"/>
      <sheetName val="==Part_One1"/>
      <sheetName val="P_&amp;_L_Account1"/>
      <sheetName val="Ｍss_４Ｒ要員1"/>
      <sheetName val="Headcount_Reduction1"/>
      <sheetName val="NPV_Data"/>
      <sheetName val="RBAC_2022_Budget1"/>
      <sheetName val="Plant_II_99-2"/>
      <sheetName val="1_見積サマリ"/>
      <sheetName val="Hardware_Info"/>
      <sheetName val="Sheet2_(3)"/>
      <sheetName val="Cross_cutting"/>
      <sheetName val="TABLA_DE_DATOS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73(下)省人実績表_"/>
      <sheetName val="Anadhan K"/>
      <sheetName val="14年9月月度"/>
      <sheetName val="HOU143A"/>
      <sheetName val="COP"/>
      <sheetName val="採算"/>
      <sheetName val="大物部品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*1_Spec_of_gauge(Jap_x0000__x0000__x0000__x0000_e)17"/>
      <sheetName val="#REF・xls・&gt;?栉_x0000__x0000_"/>
      <sheetName val="伝票"/>
      <sheetName val="LFW1 Results"/>
      <sheetName val="full_(2)"/>
      <sheetName val="Sheet4500"/>
      <sheetName val="Sheet4501"/>
      <sheetName val="Sheet4516"/>
      <sheetName val="一覧１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車会集約ﾞﾍﾞｰｽ表_下期______4"/>
      <sheetName val="三星_4"/>
      <sheetName val="原材料变动表-金铜矿"/>
      <sheetName val="FY22　11月STR"/>
      <sheetName val="FY22　7月STR"/>
      <sheetName val="要因データ"/>
      <sheetName val="Sheet7783"/>
      <sheetName val="Sheet7757"/>
      <sheetName val="Sheet7918"/>
      <sheetName val="Sheet5570"/>
      <sheetName val="Sheet306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1-10银行明细"/>
      <sheetName val="项目SOP数量"/>
      <sheetName val="Sheet7919"/>
      <sheetName val="Sheet282"/>
      <sheetName val="Sheet5466"/>
      <sheetName val="Sheet5467"/>
      <sheetName val="Plot Data"/>
      <sheetName val="PopCache"/>
      <sheetName val="原材料明细"/>
      <sheetName val="统计数据"/>
      <sheetName val="Sheet8602"/>
      <sheetName val="2_O_S510K"/>
      <sheetName val="Sheet314"/>
      <sheetName val="附_IS事业部部门&amp;领域清单6"/>
      <sheetName val="Vibrate_test6"/>
      <sheetName val="Analyse_de_valeur_-_Feuille_16"/>
      <sheetName val="Sheet1_5"/>
      <sheetName val="T__B5"/>
      <sheetName val="Staff_List5"/>
      <sheetName val="Ref_for_dropdown5"/>
      <sheetName val="Key_DONOT_EDIT5"/>
      <sheetName val="Key_5"/>
      <sheetName val="技术颜色试做日程_（邱）_12月份_4"/>
      <sheetName val="詎価_evaluation_FY14_4-915"/>
      <sheetName val="計画書_5"/>
      <sheetName val="DATA_NORMAL5"/>
      <sheetName val="Charts_(2)4"/>
      <sheetName val="BP_19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OP_100_&amp;_10004"/>
      <sheetName val="BOX_SUM4"/>
      <sheetName val="FIN_GOOD4"/>
      <sheetName val="国企改革三年行动重点指标信息统计（更新至2021_10）4"/>
      <sheetName val="Non-Statistical_Sampling_Maste4"/>
      <sheetName val="Two_Step_Revenue_Testing_Maste4"/>
      <sheetName val="Global_Data4"/>
      <sheetName val="dd96_1_184"/>
      <sheetName val="NSC's_&amp;_HQ's_G&amp;A_ratio_BP044"/>
      <sheetName val="PIC_model_events4"/>
      <sheetName val="Rute_การแจ้งปัญหา_4"/>
      <sheetName val="Select_Item4"/>
      <sheetName val="[工場長会議資料_xls]G_NOR_LAUNCHI____5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Pln_Pdt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296"/>
      <sheetName val="9月1日坂本さん報告用グラフ"/>
      <sheetName val="150"/>
      <sheetName val="Sheet6832"/>
      <sheetName val="#REF・xls・&gt;"/>
      <sheetName val="ＴＡ２"/>
      <sheetName val="ＪＡ中国見積もり輸送ルート表（地域別）第１次"/>
      <sheetName val="任务完成情况统计看板"/>
      <sheetName val="HS_PANEL"/>
      <sheetName val="SETEX"/>
      <sheetName val="tongke-ht"/>
      <sheetName val="型上げ"/>
      <sheetName val="EL DPU (A Shift)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STEP3_占有率算出"/>
      <sheetName val="P1 main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NP计划"/>
      <sheetName val="Sheet6831"/>
      <sheetName val="Sheet8683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Sheet60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>
        <row r="79">
          <cell r="D79">
            <v>0</v>
          </cell>
        </row>
      </sheetData>
      <sheetData sheetId="339">
        <row r="79">
          <cell r="D79">
            <v>0</v>
          </cell>
        </row>
      </sheetData>
      <sheetData sheetId="340">
        <row r="79">
          <cell r="D79">
            <v>0</v>
          </cell>
        </row>
      </sheetData>
      <sheetData sheetId="341">
        <row r="79">
          <cell r="D79">
            <v>0</v>
          </cell>
        </row>
      </sheetData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79">
          <cell r="D79">
            <v>0</v>
          </cell>
        </row>
      </sheetData>
      <sheetData sheetId="362">
        <row r="79">
          <cell r="D79">
            <v>0</v>
          </cell>
        </row>
      </sheetData>
      <sheetData sheetId="363">
        <row r="79">
          <cell r="D79">
            <v>0</v>
          </cell>
        </row>
      </sheetData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>
        <row r="79">
          <cell r="D79">
            <v>0</v>
          </cell>
        </row>
      </sheetData>
      <sheetData sheetId="400">
        <row r="79">
          <cell r="D79">
            <v>0</v>
          </cell>
        </row>
      </sheetData>
      <sheetData sheetId="401">
        <row r="79">
          <cell r="D79">
            <v>0</v>
          </cell>
        </row>
      </sheetData>
      <sheetData sheetId="402">
        <row r="79">
          <cell r="D79">
            <v>0</v>
          </cell>
        </row>
      </sheetData>
      <sheetData sheetId="403">
        <row r="79">
          <cell r="D79">
            <v>0</v>
          </cell>
        </row>
      </sheetData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>
        <row r="79">
          <cell r="D79">
            <v>0</v>
          </cell>
        </row>
      </sheetData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>
        <row r="79">
          <cell r="D79">
            <v>0</v>
          </cell>
        </row>
      </sheetData>
      <sheetData sheetId="518">
        <row r="79">
          <cell r="D79">
            <v>0</v>
          </cell>
        </row>
      </sheetData>
      <sheetData sheetId="519">
        <row r="79">
          <cell r="D79">
            <v>0</v>
          </cell>
        </row>
      </sheetData>
      <sheetData sheetId="520">
        <row r="79">
          <cell r="D79">
            <v>0</v>
          </cell>
        </row>
      </sheetData>
      <sheetData sheetId="521">
        <row r="79">
          <cell r="D79">
            <v>0</v>
          </cell>
        </row>
      </sheetData>
      <sheetData sheetId="522">
        <row r="79">
          <cell r="D79">
            <v>0</v>
          </cell>
        </row>
      </sheetData>
      <sheetData sheetId="523">
        <row r="79">
          <cell r="D79">
            <v>0</v>
          </cell>
        </row>
      </sheetData>
      <sheetData sheetId="524">
        <row r="79">
          <cell r="D79">
            <v>0</v>
          </cell>
        </row>
      </sheetData>
      <sheetData sheetId="525">
        <row r="79">
          <cell r="D79">
            <v>0</v>
          </cell>
        </row>
      </sheetData>
      <sheetData sheetId="526">
        <row r="79">
          <cell r="D79">
            <v>0</v>
          </cell>
        </row>
      </sheetData>
      <sheetData sheetId="527">
        <row r="79">
          <cell r="D79">
            <v>0</v>
          </cell>
        </row>
      </sheetData>
      <sheetData sheetId="528">
        <row r="79">
          <cell r="D79">
            <v>0</v>
          </cell>
        </row>
      </sheetData>
      <sheetData sheetId="529" refreshError="1"/>
      <sheetData sheetId="530" refreshError="1"/>
      <sheetData sheetId="531">
        <row r="79">
          <cell r="D79">
            <v>0</v>
          </cell>
        </row>
      </sheetData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>
        <row r="79">
          <cell r="D79">
            <v>0</v>
          </cell>
        </row>
      </sheetData>
      <sheetData sheetId="543">
        <row r="79">
          <cell r="D79">
            <v>0</v>
          </cell>
        </row>
      </sheetData>
      <sheetData sheetId="544">
        <row r="79">
          <cell r="D79">
            <v>0</v>
          </cell>
        </row>
      </sheetData>
      <sheetData sheetId="545">
        <row r="79">
          <cell r="D79">
            <v>0</v>
          </cell>
        </row>
      </sheetData>
      <sheetData sheetId="546">
        <row r="79">
          <cell r="D79">
            <v>0</v>
          </cell>
        </row>
      </sheetData>
      <sheetData sheetId="547">
        <row r="79">
          <cell r="D79">
            <v>0</v>
          </cell>
        </row>
      </sheetData>
      <sheetData sheetId="548">
        <row r="79">
          <cell r="D79">
            <v>0</v>
          </cell>
        </row>
      </sheetData>
      <sheetData sheetId="549">
        <row r="79">
          <cell r="D79">
            <v>0</v>
          </cell>
        </row>
      </sheetData>
      <sheetData sheetId="550">
        <row r="79">
          <cell r="D79">
            <v>0</v>
          </cell>
        </row>
      </sheetData>
      <sheetData sheetId="551">
        <row r="79">
          <cell r="D79">
            <v>0</v>
          </cell>
        </row>
      </sheetData>
      <sheetData sheetId="552">
        <row r="79">
          <cell r="D79">
            <v>0</v>
          </cell>
        </row>
      </sheetData>
      <sheetData sheetId="553">
        <row r="79">
          <cell r="D79">
            <v>0</v>
          </cell>
        </row>
      </sheetData>
      <sheetData sheetId="554">
        <row r="79">
          <cell r="D79">
            <v>0</v>
          </cell>
        </row>
      </sheetData>
      <sheetData sheetId="555">
        <row r="79">
          <cell r="D79">
            <v>0</v>
          </cell>
        </row>
      </sheetData>
      <sheetData sheetId="556">
        <row r="79">
          <cell r="D79">
            <v>0</v>
          </cell>
        </row>
      </sheetData>
      <sheetData sheetId="557">
        <row r="79">
          <cell r="D79">
            <v>0</v>
          </cell>
        </row>
      </sheetData>
      <sheetData sheetId="558">
        <row r="79">
          <cell r="D79">
            <v>0</v>
          </cell>
        </row>
      </sheetData>
      <sheetData sheetId="559">
        <row r="79">
          <cell r="D79">
            <v>0</v>
          </cell>
        </row>
      </sheetData>
      <sheetData sheetId="560">
        <row r="79">
          <cell r="D79">
            <v>0</v>
          </cell>
        </row>
      </sheetData>
      <sheetData sheetId="561">
        <row r="79">
          <cell r="D79">
            <v>0</v>
          </cell>
        </row>
      </sheetData>
      <sheetData sheetId="562">
        <row r="79">
          <cell r="D79">
            <v>0</v>
          </cell>
        </row>
      </sheetData>
      <sheetData sheetId="563">
        <row r="79">
          <cell r="D79">
            <v>0</v>
          </cell>
        </row>
      </sheetData>
      <sheetData sheetId="564">
        <row r="79">
          <cell r="D79">
            <v>0</v>
          </cell>
        </row>
      </sheetData>
      <sheetData sheetId="565">
        <row r="79">
          <cell r="D79">
            <v>0</v>
          </cell>
        </row>
      </sheetData>
      <sheetData sheetId="566">
        <row r="79">
          <cell r="D79">
            <v>0</v>
          </cell>
        </row>
      </sheetData>
      <sheetData sheetId="567">
        <row r="79">
          <cell r="D79">
            <v>0</v>
          </cell>
        </row>
      </sheetData>
      <sheetData sheetId="568">
        <row r="79">
          <cell r="D79">
            <v>0</v>
          </cell>
        </row>
      </sheetData>
      <sheetData sheetId="569">
        <row r="79">
          <cell r="D79">
            <v>0</v>
          </cell>
        </row>
      </sheetData>
      <sheetData sheetId="570">
        <row r="79">
          <cell r="D79">
            <v>0</v>
          </cell>
        </row>
      </sheetData>
      <sheetData sheetId="571">
        <row r="79">
          <cell r="D79">
            <v>0</v>
          </cell>
        </row>
      </sheetData>
      <sheetData sheetId="572">
        <row r="79">
          <cell r="D79">
            <v>0</v>
          </cell>
        </row>
      </sheetData>
      <sheetData sheetId="573">
        <row r="79">
          <cell r="D79">
            <v>0</v>
          </cell>
        </row>
      </sheetData>
      <sheetData sheetId="574">
        <row r="79">
          <cell r="D79">
            <v>0</v>
          </cell>
        </row>
      </sheetData>
      <sheetData sheetId="575">
        <row r="79">
          <cell r="D79">
            <v>0</v>
          </cell>
        </row>
      </sheetData>
      <sheetData sheetId="576">
        <row r="79">
          <cell r="D79">
            <v>0</v>
          </cell>
        </row>
      </sheetData>
      <sheetData sheetId="577">
        <row r="79">
          <cell r="D79">
            <v>0</v>
          </cell>
        </row>
      </sheetData>
      <sheetData sheetId="578">
        <row r="79">
          <cell r="D79">
            <v>0</v>
          </cell>
        </row>
      </sheetData>
      <sheetData sheetId="579">
        <row r="79">
          <cell r="D79">
            <v>0</v>
          </cell>
        </row>
      </sheetData>
      <sheetData sheetId="580">
        <row r="79">
          <cell r="D79">
            <v>0</v>
          </cell>
        </row>
      </sheetData>
      <sheetData sheetId="581">
        <row r="79">
          <cell r="D79">
            <v>0</v>
          </cell>
        </row>
      </sheetData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>
        <row r="79">
          <cell r="D79">
            <v>0</v>
          </cell>
        </row>
      </sheetData>
      <sheetData sheetId="606">
        <row r="79">
          <cell r="D79">
            <v>0</v>
          </cell>
        </row>
      </sheetData>
      <sheetData sheetId="607">
        <row r="79">
          <cell r="D79">
            <v>0</v>
          </cell>
        </row>
      </sheetData>
      <sheetData sheetId="608">
        <row r="79">
          <cell r="D79">
            <v>0</v>
          </cell>
        </row>
      </sheetData>
      <sheetData sheetId="609">
        <row r="79">
          <cell r="D79">
            <v>0</v>
          </cell>
        </row>
      </sheetData>
      <sheetData sheetId="610">
        <row r="79">
          <cell r="D79">
            <v>0</v>
          </cell>
        </row>
      </sheetData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>
        <row r="79">
          <cell r="D79">
            <v>0</v>
          </cell>
        </row>
      </sheetData>
      <sheetData sheetId="755">
        <row r="79">
          <cell r="D79">
            <v>0</v>
          </cell>
        </row>
      </sheetData>
      <sheetData sheetId="756">
        <row r="79">
          <cell r="D79">
            <v>0</v>
          </cell>
        </row>
      </sheetData>
      <sheetData sheetId="757">
        <row r="79">
          <cell r="D79">
            <v>0</v>
          </cell>
        </row>
      </sheetData>
      <sheetData sheetId="758">
        <row r="79">
          <cell r="D79">
            <v>0</v>
          </cell>
        </row>
      </sheetData>
      <sheetData sheetId="759">
        <row r="79">
          <cell r="D79">
            <v>0</v>
          </cell>
        </row>
      </sheetData>
      <sheetData sheetId="760">
        <row r="79">
          <cell r="D79">
            <v>0</v>
          </cell>
        </row>
      </sheetData>
      <sheetData sheetId="761">
        <row r="79">
          <cell r="D79">
            <v>0</v>
          </cell>
        </row>
      </sheetData>
      <sheetData sheetId="762" refreshError="1"/>
      <sheetData sheetId="763" refreshError="1"/>
      <sheetData sheetId="764" refreshError="1"/>
      <sheetData sheetId="765">
        <row r="79">
          <cell r="D79">
            <v>0</v>
          </cell>
        </row>
      </sheetData>
      <sheetData sheetId="766">
        <row r="79">
          <cell r="D79">
            <v>0</v>
          </cell>
        </row>
      </sheetData>
      <sheetData sheetId="767">
        <row r="79">
          <cell r="D79">
            <v>0</v>
          </cell>
        </row>
      </sheetData>
      <sheetData sheetId="768">
        <row r="79">
          <cell r="D79">
            <v>0</v>
          </cell>
        </row>
      </sheetData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>
        <row r="79">
          <cell r="D79">
            <v>0</v>
          </cell>
        </row>
      </sheetData>
      <sheetData sheetId="802">
        <row r="79">
          <cell r="D79">
            <v>0</v>
          </cell>
        </row>
      </sheetData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>
        <row r="79">
          <cell r="D79">
            <v>0</v>
          </cell>
        </row>
      </sheetData>
      <sheetData sheetId="829">
        <row r="79">
          <cell r="D79">
            <v>0</v>
          </cell>
        </row>
      </sheetData>
      <sheetData sheetId="830">
        <row r="79">
          <cell r="D79">
            <v>0</v>
          </cell>
        </row>
      </sheetData>
      <sheetData sheetId="831">
        <row r="79">
          <cell r="D79">
            <v>0</v>
          </cell>
        </row>
      </sheetData>
      <sheetData sheetId="832">
        <row r="79">
          <cell r="D79">
            <v>0</v>
          </cell>
        </row>
      </sheetData>
      <sheetData sheetId="833">
        <row r="79">
          <cell r="D79">
            <v>0</v>
          </cell>
        </row>
      </sheetData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>
        <row r="79">
          <cell r="D79">
            <v>0</v>
          </cell>
        </row>
      </sheetData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>
        <row r="79">
          <cell r="D79">
            <v>0</v>
          </cell>
        </row>
      </sheetData>
      <sheetData sheetId="985">
        <row r="79">
          <cell r="D79">
            <v>0</v>
          </cell>
        </row>
      </sheetData>
      <sheetData sheetId="986">
        <row r="79">
          <cell r="D79">
            <v>0</v>
          </cell>
        </row>
      </sheetData>
      <sheetData sheetId="987">
        <row r="79">
          <cell r="D79">
            <v>0</v>
          </cell>
        </row>
      </sheetData>
      <sheetData sheetId="988">
        <row r="79">
          <cell r="D79">
            <v>0</v>
          </cell>
        </row>
      </sheetData>
      <sheetData sheetId="989">
        <row r="79">
          <cell r="D79">
            <v>0</v>
          </cell>
        </row>
      </sheetData>
      <sheetData sheetId="990">
        <row r="79">
          <cell r="D79">
            <v>0</v>
          </cell>
        </row>
      </sheetData>
      <sheetData sheetId="991">
        <row r="79">
          <cell r="D79">
            <v>0</v>
          </cell>
        </row>
      </sheetData>
      <sheetData sheetId="992">
        <row r="79">
          <cell r="D79">
            <v>0</v>
          </cell>
        </row>
      </sheetData>
      <sheetData sheetId="993">
        <row r="79">
          <cell r="D79">
            <v>0</v>
          </cell>
        </row>
      </sheetData>
      <sheetData sheetId="994">
        <row r="79">
          <cell r="D79">
            <v>0</v>
          </cell>
        </row>
      </sheetData>
      <sheetData sheetId="995">
        <row r="79">
          <cell r="D79">
            <v>0</v>
          </cell>
        </row>
      </sheetData>
      <sheetData sheetId="996">
        <row r="79">
          <cell r="D79">
            <v>0</v>
          </cell>
        </row>
      </sheetData>
      <sheetData sheetId="997">
        <row r="79">
          <cell r="D79">
            <v>0</v>
          </cell>
        </row>
      </sheetData>
      <sheetData sheetId="998">
        <row r="79">
          <cell r="D79">
            <v>0</v>
          </cell>
        </row>
      </sheetData>
      <sheetData sheetId="999">
        <row r="79">
          <cell r="D79">
            <v>0</v>
          </cell>
        </row>
      </sheetData>
      <sheetData sheetId="1000">
        <row r="79">
          <cell r="D79">
            <v>0</v>
          </cell>
        </row>
      </sheetData>
      <sheetData sheetId="1001">
        <row r="79">
          <cell r="D79">
            <v>0</v>
          </cell>
        </row>
      </sheetData>
      <sheetData sheetId="1002">
        <row r="79">
          <cell r="D79">
            <v>0</v>
          </cell>
        </row>
      </sheetData>
      <sheetData sheetId="1003">
        <row r="79">
          <cell r="D79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>
        <row r="79">
          <cell r="D79">
            <v>0</v>
          </cell>
        </row>
      </sheetData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>
        <row r="79">
          <cell r="D79">
            <v>0</v>
          </cell>
        </row>
      </sheetData>
      <sheetData sheetId="1325">
        <row r="79">
          <cell r="D79">
            <v>0</v>
          </cell>
        </row>
      </sheetData>
      <sheetData sheetId="1326">
        <row r="79">
          <cell r="D79">
            <v>0</v>
          </cell>
        </row>
      </sheetData>
      <sheetData sheetId="1327">
        <row r="79">
          <cell r="D79">
            <v>0</v>
          </cell>
        </row>
      </sheetData>
      <sheetData sheetId="1328">
        <row r="79">
          <cell r="D79">
            <v>0</v>
          </cell>
        </row>
      </sheetData>
      <sheetData sheetId="1329">
        <row r="79">
          <cell r="D79">
            <v>0</v>
          </cell>
        </row>
      </sheetData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>
        <row r="79">
          <cell r="D79">
            <v>0</v>
          </cell>
        </row>
      </sheetData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>
        <row r="79">
          <cell r="D79">
            <v>0</v>
          </cell>
        </row>
      </sheetData>
      <sheetData sheetId="1468">
        <row r="79">
          <cell r="D79">
            <v>0</v>
          </cell>
        </row>
      </sheetData>
      <sheetData sheetId="1469">
        <row r="79">
          <cell r="D79">
            <v>0</v>
          </cell>
        </row>
      </sheetData>
      <sheetData sheetId="1470">
        <row r="79">
          <cell r="D79">
            <v>0</v>
          </cell>
        </row>
      </sheetData>
      <sheetData sheetId="1471">
        <row r="79">
          <cell r="D79">
            <v>0</v>
          </cell>
        </row>
      </sheetData>
      <sheetData sheetId="1472">
        <row r="79">
          <cell r="D79">
            <v>0</v>
          </cell>
        </row>
      </sheetData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 refreshError="1"/>
      <sheetData sheetId="1483">
        <row r="79">
          <cell r="D79">
            <v>0</v>
          </cell>
        </row>
      </sheetData>
      <sheetData sheetId="1484" refreshError="1"/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>
        <row r="79">
          <cell r="D79">
            <v>0</v>
          </cell>
        </row>
      </sheetData>
      <sheetData sheetId="1696">
        <row r="79">
          <cell r="D79">
            <v>0</v>
          </cell>
        </row>
      </sheetData>
      <sheetData sheetId="1697">
        <row r="79">
          <cell r="D79">
            <v>0</v>
          </cell>
        </row>
      </sheetData>
      <sheetData sheetId="1698">
        <row r="79">
          <cell r="D79">
            <v>0</v>
          </cell>
        </row>
      </sheetData>
      <sheetData sheetId="1699">
        <row r="79">
          <cell r="D79">
            <v>0</v>
          </cell>
        </row>
      </sheetData>
      <sheetData sheetId="1700">
        <row r="79">
          <cell r="D79">
            <v>0</v>
          </cell>
        </row>
      </sheetData>
      <sheetData sheetId="1701">
        <row r="79">
          <cell r="D79">
            <v>0</v>
          </cell>
        </row>
      </sheetData>
      <sheetData sheetId="1702">
        <row r="79">
          <cell r="D79">
            <v>0</v>
          </cell>
        </row>
      </sheetData>
      <sheetData sheetId="1703">
        <row r="79">
          <cell r="D79">
            <v>0</v>
          </cell>
        </row>
      </sheetData>
      <sheetData sheetId="1704">
        <row r="79">
          <cell r="D79">
            <v>0</v>
          </cell>
        </row>
      </sheetData>
      <sheetData sheetId="1705">
        <row r="79">
          <cell r="D79">
            <v>0</v>
          </cell>
        </row>
      </sheetData>
      <sheetData sheetId="1706">
        <row r="79">
          <cell r="D79">
            <v>0</v>
          </cell>
        </row>
      </sheetData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>
        <row r="79">
          <cell r="D79">
            <v>0</v>
          </cell>
        </row>
      </sheetData>
      <sheetData sheetId="2010">
        <row r="79">
          <cell r="D79">
            <v>0</v>
          </cell>
        </row>
      </sheetData>
      <sheetData sheetId="2011">
        <row r="79">
          <cell r="D79">
            <v>0</v>
          </cell>
        </row>
      </sheetData>
      <sheetData sheetId="2012">
        <row r="79">
          <cell r="D79">
            <v>0</v>
          </cell>
        </row>
      </sheetData>
      <sheetData sheetId="2013">
        <row r="79">
          <cell r="D79">
            <v>0</v>
          </cell>
        </row>
      </sheetData>
      <sheetData sheetId="2014">
        <row r="79">
          <cell r="D79">
            <v>0</v>
          </cell>
        </row>
      </sheetData>
      <sheetData sheetId="2015">
        <row r="79">
          <cell r="D79">
            <v>0</v>
          </cell>
        </row>
      </sheetData>
      <sheetData sheetId="2016">
        <row r="79">
          <cell r="D79">
            <v>0</v>
          </cell>
        </row>
      </sheetData>
      <sheetData sheetId="2017">
        <row r="79">
          <cell r="D79">
            <v>0</v>
          </cell>
        </row>
      </sheetData>
      <sheetData sheetId="2018">
        <row r="79">
          <cell r="D79">
            <v>0</v>
          </cell>
        </row>
      </sheetData>
      <sheetData sheetId="2019">
        <row r="79">
          <cell r="D79">
            <v>0</v>
          </cell>
        </row>
      </sheetData>
      <sheetData sheetId="2020">
        <row r="79">
          <cell r="D79">
            <v>0</v>
          </cell>
        </row>
      </sheetData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>
        <row r="79">
          <cell r="D79">
            <v>0</v>
          </cell>
        </row>
      </sheetData>
      <sheetData sheetId="2046">
        <row r="79">
          <cell r="D79">
            <v>0</v>
          </cell>
        </row>
      </sheetData>
      <sheetData sheetId="2047">
        <row r="79">
          <cell r="D79">
            <v>0</v>
          </cell>
        </row>
      </sheetData>
      <sheetData sheetId="2048">
        <row r="79">
          <cell r="D79">
            <v>0</v>
          </cell>
        </row>
      </sheetData>
      <sheetData sheetId="2049">
        <row r="79">
          <cell r="D79" t="str">
            <v>HRM</v>
          </cell>
        </row>
      </sheetData>
      <sheetData sheetId="2050">
        <row r="79">
          <cell r="D79">
            <v>0</v>
          </cell>
        </row>
      </sheetData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>
        <row r="79">
          <cell r="D79">
            <v>0</v>
          </cell>
        </row>
      </sheetData>
      <sheetData sheetId="2071">
        <row r="79">
          <cell r="D79" t="str">
            <v>HRM</v>
          </cell>
        </row>
      </sheetData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>
        <row r="79">
          <cell r="D79" t="str">
            <v>HRM</v>
          </cell>
        </row>
      </sheetData>
      <sheetData sheetId="2102">
        <row r="79">
          <cell r="D79">
            <v>0</v>
          </cell>
        </row>
      </sheetData>
      <sheetData sheetId="2103" refreshError="1"/>
      <sheetData sheetId="2104" refreshError="1"/>
      <sheetData sheetId="2105" refreshError="1"/>
      <sheetData sheetId="2106">
        <row r="79">
          <cell r="D79">
            <v>0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>
            <v>0</v>
          </cell>
        </row>
      </sheetData>
      <sheetData sheetId="2109">
        <row r="79">
          <cell r="D79">
            <v>0</v>
          </cell>
        </row>
      </sheetData>
      <sheetData sheetId="2110">
        <row r="79">
          <cell r="D79">
            <v>0</v>
          </cell>
        </row>
      </sheetData>
      <sheetData sheetId="2111">
        <row r="79">
          <cell r="D79" t="str">
            <v>HRM</v>
          </cell>
        </row>
      </sheetData>
      <sheetData sheetId="2112">
        <row r="79">
          <cell r="D79" t="str">
            <v>HRM</v>
          </cell>
        </row>
      </sheetData>
      <sheetData sheetId="2113">
        <row r="79">
          <cell r="D79">
            <v>0</v>
          </cell>
        </row>
      </sheetData>
      <sheetData sheetId="2114">
        <row r="79">
          <cell r="D79" t="str">
            <v>HRM</v>
          </cell>
        </row>
      </sheetData>
      <sheetData sheetId="2115">
        <row r="79">
          <cell r="D79" t="str">
            <v>HRM</v>
          </cell>
        </row>
      </sheetData>
      <sheetData sheetId="2116">
        <row r="79">
          <cell r="D79" t="str">
            <v>HRM</v>
          </cell>
        </row>
      </sheetData>
      <sheetData sheetId="2117">
        <row r="79">
          <cell r="D79" t="str">
            <v>HRM</v>
          </cell>
        </row>
      </sheetData>
      <sheetData sheetId="2118">
        <row r="79">
          <cell r="D79" t="str">
            <v>HRM</v>
          </cell>
        </row>
      </sheetData>
      <sheetData sheetId="2119">
        <row r="79">
          <cell r="D79" t="str">
            <v>HRM</v>
          </cell>
        </row>
      </sheetData>
      <sheetData sheetId="2120">
        <row r="79">
          <cell r="D79">
            <v>0</v>
          </cell>
        </row>
      </sheetData>
      <sheetData sheetId="2121">
        <row r="79">
          <cell r="D79">
            <v>0</v>
          </cell>
        </row>
      </sheetData>
      <sheetData sheetId="2122">
        <row r="79">
          <cell r="D79" t="str">
            <v>HRM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>
            <v>0</v>
          </cell>
        </row>
      </sheetData>
      <sheetData sheetId="2126">
        <row r="79">
          <cell r="D79">
            <v>0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>
            <v>0</v>
          </cell>
        </row>
      </sheetData>
      <sheetData sheetId="2133">
        <row r="79">
          <cell r="D79">
            <v>0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 t="str">
            <v>HRM</v>
          </cell>
        </row>
      </sheetData>
      <sheetData sheetId="2136">
        <row r="79">
          <cell r="D79">
            <v>0</v>
          </cell>
        </row>
      </sheetData>
      <sheetData sheetId="2137">
        <row r="79">
          <cell r="D79" t="str">
            <v>HRM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 t="str">
            <v>HRM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>
            <v>0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>
            <v>0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>
            <v>0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>
            <v>0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>
            <v>0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 t="str">
            <v>HRM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 t="str">
            <v>HRM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>
            <v>0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>
            <v>0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>
            <v>0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>
            <v>0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>
            <v>0</v>
          </cell>
        </row>
      </sheetData>
      <sheetData sheetId="2184">
        <row r="79">
          <cell r="D79" t="str">
            <v>HRM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 t="str">
            <v>HRM</v>
          </cell>
        </row>
      </sheetData>
      <sheetData sheetId="2187">
        <row r="79">
          <cell r="D79">
            <v>0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>
            <v>0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>
            <v>0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 t="str">
            <v>HRM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>
            <v>0</v>
          </cell>
        </row>
      </sheetData>
      <sheetData sheetId="2299">
        <row r="79">
          <cell r="D79">
            <v>0</v>
          </cell>
        </row>
      </sheetData>
      <sheetData sheetId="2300">
        <row r="79">
          <cell r="D79">
            <v>0</v>
          </cell>
        </row>
      </sheetData>
      <sheetData sheetId="2301">
        <row r="79">
          <cell r="D79">
            <v>0</v>
          </cell>
        </row>
      </sheetData>
      <sheetData sheetId="2302">
        <row r="79">
          <cell r="D79">
            <v>0</v>
          </cell>
        </row>
      </sheetData>
      <sheetData sheetId="2303">
        <row r="79">
          <cell r="D79">
            <v>0</v>
          </cell>
        </row>
      </sheetData>
      <sheetData sheetId="2304">
        <row r="79">
          <cell r="D79" t="str">
            <v>HRM</v>
          </cell>
        </row>
      </sheetData>
      <sheetData sheetId="2305">
        <row r="79">
          <cell r="D79">
            <v>0</v>
          </cell>
        </row>
      </sheetData>
      <sheetData sheetId="2306">
        <row r="79">
          <cell r="D79">
            <v>0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>
            <v>0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 t="str">
            <v>HRM</v>
          </cell>
        </row>
      </sheetData>
      <sheetData sheetId="2313">
        <row r="79">
          <cell r="D79" t="str">
            <v>HRM</v>
          </cell>
        </row>
      </sheetData>
      <sheetData sheetId="2314">
        <row r="79">
          <cell r="D79" t="str">
            <v>HRM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 t="str">
            <v>HRM</v>
          </cell>
        </row>
      </sheetData>
      <sheetData sheetId="2317">
        <row r="79">
          <cell r="D79" t="str">
            <v>HRM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 t="str">
            <v>HRM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>
            <v>0</v>
          </cell>
        </row>
      </sheetData>
      <sheetData sheetId="2323">
        <row r="79">
          <cell r="D79" t="str">
            <v>HRM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 t="str">
            <v>HRM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>
            <v>0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>
            <v>0</v>
          </cell>
        </row>
      </sheetData>
      <sheetData sheetId="2344">
        <row r="79">
          <cell r="D79">
            <v>0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>
            <v>0</v>
          </cell>
        </row>
      </sheetData>
      <sheetData sheetId="2349">
        <row r="79">
          <cell r="D79">
            <v>0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>
            <v>0</v>
          </cell>
        </row>
      </sheetData>
      <sheetData sheetId="2352">
        <row r="79">
          <cell r="D79">
            <v>0</v>
          </cell>
        </row>
      </sheetData>
      <sheetData sheetId="2353">
        <row r="79">
          <cell r="D79">
            <v>0</v>
          </cell>
        </row>
      </sheetData>
      <sheetData sheetId="2354">
        <row r="79">
          <cell r="D79" t="str">
            <v>HRM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>
            <v>0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 t="str">
            <v>HRM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 t="str">
            <v>HRM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 t="str">
            <v>HRM</v>
          </cell>
        </row>
      </sheetData>
      <sheetData sheetId="2365">
        <row r="79">
          <cell r="D79">
            <v>0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>
            <v>0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>
            <v>0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 t="str">
            <v>HRM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>
            <v>0</v>
          </cell>
        </row>
      </sheetData>
      <sheetData sheetId="2374">
        <row r="79">
          <cell r="D79" t="str">
            <v>HRM</v>
          </cell>
        </row>
      </sheetData>
      <sheetData sheetId="2375">
        <row r="79">
          <cell r="D79" t="str">
            <v>HRM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 t="str">
            <v>HRM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 t="str">
            <v>HRM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 t="str">
            <v>HRM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 t="str">
            <v>HRM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 t="str">
            <v>HRM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>
            <v>0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>
            <v>0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 t="str">
            <v>HRM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>
            <v>0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>
            <v>0</v>
          </cell>
        </row>
      </sheetData>
      <sheetData sheetId="2673">
        <row r="79">
          <cell r="D79">
            <v>0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>
            <v>0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>
            <v>0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>
        <row r="79">
          <cell r="D79" t="str">
            <v>HRM</v>
          </cell>
        </row>
      </sheetData>
      <sheetData sheetId="2709">
        <row r="79">
          <cell r="D79" t="str">
            <v>HRM</v>
          </cell>
        </row>
      </sheetData>
      <sheetData sheetId="2710">
        <row r="79">
          <cell r="D79" t="str">
            <v>HRM</v>
          </cell>
        </row>
      </sheetData>
      <sheetData sheetId="2711">
        <row r="79">
          <cell r="D79" t="str">
            <v>HRM</v>
          </cell>
        </row>
      </sheetData>
      <sheetData sheetId="2712">
        <row r="79">
          <cell r="D79" t="str">
            <v>HRM</v>
          </cell>
        </row>
      </sheetData>
      <sheetData sheetId="2713">
        <row r="79">
          <cell r="D79" t="str">
            <v>HRM</v>
          </cell>
        </row>
      </sheetData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>
        <row r="79">
          <cell r="D79" t="str">
            <v>HRM</v>
          </cell>
        </row>
      </sheetData>
      <sheetData sheetId="2717">
        <row r="79">
          <cell r="D79" t="str">
            <v>HRM</v>
          </cell>
        </row>
      </sheetData>
      <sheetData sheetId="2718">
        <row r="79">
          <cell r="D79" t="str">
            <v>HRM</v>
          </cell>
        </row>
      </sheetData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>
        <row r="79">
          <cell r="D79">
            <v>0</v>
          </cell>
        </row>
      </sheetData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>
        <row r="79">
          <cell r="D79">
            <v>0</v>
          </cell>
        </row>
      </sheetData>
      <sheetData sheetId="2739">
        <row r="79">
          <cell r="D79">
            <v>0</v>
          </cell>
        </row>
      </sheetData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>
        <row r="79">
          <cell r="D79" t="str">
            <v>HRM</v>
          </cell>
        </row>
      </sheetData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>
        <row r="79">
          <cell r="D79">
            <v>0</v>
          </cell>
        </row>
      </sheetData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>
        <row r="79">
          <cell r="D79">
            <v>0</v>
          </cell>
        </row>
      </sheetData>
      <sheetData sheetId="3119">
        <row r="79">
          <cell r="D79">
            <v>0</v>
          </cell>
        </row>
      </sheetData>
      <sheetData sheetId="3120">
        <row r="79">
          <cell r="D79">
            <v>0</v>
          </cell>
        </row>
      </sheetData>
      <sheetData sheetId="3121">
        <row r="79">
          <cell r="D79">
            <v>0</v>
          </cell>
        </row>
      </sheetData>
      <sheetData sheetId="3122">
        <row r="79">
          <cell r="D79">
            <v>0</v>
          </cell>
        </row>
      </sheetData>
      <sheetData sheetId="3123">
        <row r="79">
          <cell r="D79">
            <v>0</v>
          </cell>
        </row>
      </sheetData>
      <sheetData sheetId="3124">
        <row r="79">
          <cell r="D79">
            <v>0</v>
          </cell>
        </row>
      </sheetData>
      <sheetData sheetId="3125">
        <row r="79">
          <cell r="D79">
            <v>0</v>
          </cell>
        </row>
      </sheetData>
      <sheetData sheetId="3126">
        <row r="79">
          <cell r="D79">
            <v>0</v>
          </cell>
        </row>
      </sheetData>
      <sheetData sheetId="3127">
        <row r="79">
          <cell r="D79">
            <v>0</v>
          </cell>
        </row>
      </sheetData>
      <sheetData sheetId="3128">
        <row r="79">
          <cell r="D79">
            <v>0</v>
          </cell>
        </row>
      </sheetData>
      <sheetData sheetId="3129">
        <row r="79">
          <cell r="D79">
            <v>0</v>
          </cell>
        </row>
      </sheetData>
      <sheetData sheetId="3130">
        <row r="79">
          <cell r="D79">
            <v>0</v>
          </cell>
        </row>
      </sheetData>
      <sheetData sheetId="3131">
        <row r="79">
          <cell r="D79">
            <v>0</v>
          </cell>
        </row>
      </sheetData>
      <sheetData sheetId="3132">
        <row r="79">
          <cell r="D79">
            <v>0</v>
          </cell>
        </row>
      </sheetData>
      <sheetData sheetId="3133">
        <row r="79">
          <cell r="D79">
            <v>0</v>
          </cell>
        </row>
      </sheetData>
      <sheetData sheetId="3134">
        <row r="79">
          <cell r="D79">
            <v>0</v>
          </cell>
        </row>
      </sheetData>
      <sheetData sheetId="3135">
        <row r="79">
          <cell r="D79">
            <v>0</v>
          </cell>
        </row>
      </sheetData>
      <sheetData sheetId="3136">
        <row r="79">
          <cell r="D79">
            <v>0</v>
          </cell>
        </row>
      </sheetData>
      <sheetData sheetId="3137">
        <row r="79">
          <cell r="D79">
            <v>0</v>
          </cell>
        </row>
      </sheetData>
      <sheetData sheetId="3138">
        <row r="79">
          <cell r="D79">
            <v>0</v>
          </cell>
        </row>
      </sheetData>
      <sheetData sheetId="3139">
        <row r="79">
          <cell r="D79">
            <v>0</v>
          </cell>
        </row>
      </sheetData>
      <sheetData sheetId="3140">
        <row r="79">
          <cell r="D79">
            <v>0</v>
          </cell>
        </row>
      </sheetData>
      <sheetData sheetId="3141">
        <row r="79">
          <cell r="D79">
            <v>0</v>
          </cell>
        </row>
      </sheetData>
      <sheetData sheetId="3142">
        <row r="79">
          <cell r="D79">
            <v>0</v>
          </cell>
        </row>
      </sheetData>
      <sheetData sheetId="3143">
        <row r="79">
          <cell r="D79">
            <v>0</v>
          </cell>
        </row>
      </sheetData>
      <sheetData sheetId="3144">
        <row r="79">
          <cell r="D79">
            <v>0</v>
          </cell>
        </row>
      </sheetData>
      <sheetData sheetId="3145">
        <row r="79">
          <cell r="D79">
            <v>0</v>
          </cell>
        </row>
      </sheetData>
      <sheetData sheetId="3146">
        <row r="79">
          <cell r="D79">
            <v>0</v>
          </cell>
        </row>
      </sheetData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 refreshError="1"/>
      <sheetData sheetId="3483" refreshError="1"/>
      <sheetData sheetId="3484" refreshError="1"/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/>
      <sheetData sheetId="3634">
        <row r="79">
          <cell r="D79">
            <v>0</v>
          </cell>
        </row>
      </sheetData>
      <sheetData sheetId="3635"/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>
        <row r="79">
          <cell r="D79">
            <v>0</v>
          </cell>
        </row>
      </sheetData>
      <sheetData sheetId="4484">
        <row r="79">
          <cell r="D79">
            <v>0</v>
          </cell>
        </row>
      </sheetData>
      <sheetData sheetId="4485" refreshError="1"/>
      <sheetData sheetId="4486" refreshError="1"/>
      <sheetData sheetId="4487" refreshError="1"/>
      <sheetData sheetId="4488">
        <row r="79">
          <cell r="D79">
            <v>0</v>
          </cell>
        </row>
      </sheetData>
      <sheetData sheetId="4489">
        <row r="79">
          <cell r="D79">
            <v>0</v>
          </cell>
        </row>
      </sheetData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>
        <row r="79">
          <cell r="D79" t="str">
            <v>HRM</v>
          </cell>
        </row>
      </sheetData>
      <sheetData sheetId="4497">
        <row r="79">
          <cell r="D79" t="str">
            <v>HRM</v>
          </cell>
        </row>
      </sheetData>
      <sheetData sheetId="4498">
        <row r="79">
          <cell r="D79" t="str">
            <v>HRM</v>
          </cell>
        </row>
      </sheetData>
      <sheetData sheetId="4499">
        <row r="79">
          <cell r="D79" t="str">
            <v>HRM</v>
          </cell>
        </row>
      </sheetData>
      <sheetData sheetId="4500">
        <row r="79">
          <cell r="D79" t="str">
            <v>HRM</v>
          </cell>
        </row>
      </sheetData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>
            <v>0</v>
          </cell>
        </row>
      </sheetData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>
        <row r="79">
          <cell r="D79">
            <v>0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 t="str">
            <v>HRM</v>
          </cell>
        </row>
      </sheetData>
      <sheetData sheetId="4780">
        <row r="79">
          <cell r="D79" t="str">
            <v>HRM</v>
          </cell>
        </row>
      </sheetData>
      <sheetData sheetId="4781">
        <row r="79">
          <cell r="D79" t="str">
            <v>HRM</v>
          </cell>
        </row>
      </sheetData>
      <sheetData sheetId="4782">
        <row r="79">
          <cell r="D79" t="str">
            <v>HRM</v>
          </cell>
        </row>
      </sheetData>
      <sheetData sheetId="4783">
        <row r="79">
          <cell r="D79" t="str">
            <v>HRM</v>
          </cell>
        </row>
      </sheetData>
      <sheetData sheetId="4784">
        <row r="79">
          <cell r="D79" t="str">
            <v>HRM</v>
          </cell>
        </row>
      </sheetData>
      <sheetData sheetId="4785">
        <row r="79">
          <cell r="D79" t="str">
            <v>HRM</v>
          </cell>
        </row>
      </sheetData>
      <sheetData sheetId="4786">
        <row r="79">
          <cell r="D79" t="str">
            <v>HRM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 t="str">
            <v>HRM</v>
          </cell>
        </row>
      </sheetData>
      <sheetData sheetId="4793">
        <row r="79">
          <cell r="D79" t="str">
            <v>HRM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 t="str">
            <v>HRM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>
            <v>0</v>
          </cell>
        </row>
      </sheetData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>
        <row r="79">
          <cell r="D79">
            <v>0</v>
          </cell>
        </row>
      </sheetData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>
            <v>0</v>
          </cell>
        </row>
      </sheetData>
      <sheetData sheetId="4822">
        <row r="79">
          <cell r="D79" t="str">
            <v>HRM</v>
          </cell>
        </row>
      </sheetData>
      <sheetData sheetId="4823">
        <row r="79">
          <cell r="D79" t="str">
            <v>HRM</v>
          </cell>
        </row>
      </sheetData>
      <sheetData sheetId="4824">
        <row r="79">
          <cell r="D79" t="str">
            <v>HRM</v>
          </cell>
        </row>
      </sheetData>
      <sheetData sheetId="4825">
        <row r="79">
          <cell r="D79" t="str">
            <v>HRM</v>
          </cell>
        </row>
      </sheetData>
      <sheetData sheetId="4826">
        <row r="79">
          <cell r="D79" t="str">
            <v>HRM</v>
          </cell>
        </row>
      </sheetData>
      <sheetData sheetId="4827">
        <row r="79">
          <cell r="D79" t="str">
            <v>HRM</v>
          </cell>
        </row>
      </sheetData>
      <sheetData sheetId="4828">
        <row r="79">
          <cell r="D79" t="str">
            <v>HRM</v>
          </cell>
        </row>
      </sheetData>
      <sheetData sheetId="4829">
        <row r="79">
          <cell r="D79" t="str">
            <v>HRM</v>
          </cell>
        </row>
      </sheetData>
      <sheetData sheetId="4830">
        <row r="79">
          <cell r="D79" t="str">
            <v>HRM</v>
          </cell>
        </row>
      </sheetData>
      <sheetData sheetId="4831">
        <row r="79">
          <cell r="D79" t="str">
            <v>HRM</v>
          </cell>
        </row>
      </sheetData>
      <sheetData sheetId="4832">
        <row r="79">
          <cell r="D79" t="str">
            <v>HRM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 t="str">
            <v>HRM</v>
          </cell>
        </row>
      </sheetData>
      <sheetData sheetId="4836">
        <row r="79">
          <cell r="D79" t="str">
            <v>HRM</v>
          </cell>
        </row>
      </sheetData>
      <sheetData sheetId="4837">
        <row r="79">
          <cell r="D79" t="str">
            <v>HRM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 t="str">
            <v>HRM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 t="str">
            <v>HRM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 t="str">
            <v>HRM</v>
          </cell>
        </row>
      </sheetData>
      <sheetData sheetId="4852">
        <row r="79">
          <cell r="D79" t="str">
            <v>HRM</v>
          </cell>
        </row>
      </sheetData>
      <sheetData sheetId="4853">
        <row r="79">
          <cell r="D79" t="str">
            <v>HRM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>
            <v>0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>
            <v>0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>
            <v>0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>
            <v>0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>
            <v>0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 t="str">
            <v>HRM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>
            <v>0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>
            <v>0</v>
          </cell>
        </row>
      </sheetData>
      <sheetData sheetId="5127">
        <row r="79">
          <cell r="D79">
            <v>0</v>
          </cell>
        </row>
      </sheetData>
      <sheetData sheetId="5128">
        <row r="79">
          <cell r="D79">
            <v>0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/>
      <sheetData sheetId="5132">
        <row r="79">
          <cell r="D79" t="str">
            <v>HRM</v>
          </cell>
        </row>
      </sheetData>
      <sheetData sheetId="5133"/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/>
      <sheetData sheetId="5139">
        <row r="79">
          <cell r="D79">
            <v>0</v>
          </cell>
        </row>
      </sheetData>
      <sheetData sheetId="5140">
        <row r="79">
          <cell r="D79">
            <v>0</v>
          </cell>
        </row>
      </sheetData>
      <sheetData sheetId="5141">
        <row r="79">
          <cell r="D79">
            <v>0</v>
          </cell>
        </row>
      </sheetData>
      <sheetData sheetId="5142"/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>
            <v>0</v>
          </cell>
        </row>
      </sheetData>
      <sheetData sheetId="5152">
        <row r="79">
          <cell r="D79">
            <v>0</v>
          </cell>
        </row>
      </sheetData>
      <sheetData sheetId="5153">
        <row r="79">
          <cell r="D79">
            <v>0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 t="str">
            <v>HRM</v>
          </cell>
        </row>
      </sheetData>
      <sheetData sheetId="5156"/>
      <sheetData sheetId="5157"/>
      <sheetData sheetId="5158"/>
      <sheetData sheetId="5159"/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/>
      <sheetData sheetId="5169"/>
      <sheetData sheetId="5170">
        <row r="79">
          <cell r="D79" t="str">
            <v>HRM</v>
          </cell>
        </row>
      </sheetData>
      <sheetData sheetId="5171"/>
      <sheetData sheetId="5172"/>
      <sheetData sheetId="5173">
        <row r="79">
          <cell r="D79">
            <v>0</v>
          </cell>
        </row>
      </sheetData>
      <sheetData sheetId="5174">
        <row r="79">
          <cell r="D79" t="str">
            <v>HRM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>
            <v>0</v>
          </cell>
        </row>
      </sheetData>
      <sheetData sheetId="5180">
        <row r="79">
          <cell r="D79" t="str">
            <v>HRM</v>
          </cell>
        </row>
      </sheetData>
      <sheetData sheetId="5181">
        <row r="79">
          <cell r="D79">
            <v>0</v>
          </cell>
        </row>
      </sheetData>
      <sheetData sheetId="5182">
        <row r="79">
          <cell r="D79">
            <v>0</v>
          </cell>
        </row>
      </sheetData>
      <sheetData sheetId="5183"/>
      <sheetData sheetId="5184"/>
      <sheetData sheetId="5185"/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/>
      <sheetData sheetId="5191">
        <row r="79">
          <cell r="D79">
            <v>0</v>
          </cell>
        </row>
      </sheetData>
      <sheetData sheetId="5192">
        <row r="79">
          <cell r="D79">
            <v>0</v>
          </cell>
        </row>
      </sheetData>
      <sheetData sheetId="5193"/>
      <sheetData sheetId="5194"/>
      <sheetData sheetId="5195">
        <row r="79">
          <cell r="D79" t="str">
            <v>HRM</v>
          </cell>
        </row>
      </sheetData>
      <sheetData sheetId="5196"/>
      <sheetData sheetId="5197"/>
      <sheetData sheetId="5198"/>
      <sheetData sheetId="5199"/>
      <sheetData sheetId="5200">
        <row r="79">
          <cell r="D79">
            <v>0</v>
          </cell>
        </row>
      </sheetData>
      <sheetData sheetId="5201">
        <row r="79">
          <cell r="D79">
            <v>0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/>
      <sheetData sheetId="5205">
        <row r="79">
          <cell r="D79">
            <v>0</v>
          </cell>
        </row>
      </sheetData>
      <sheetData sheetId="5206">
        <row r="79">
          <cell r="D79">
            <v>0</v>
          </cell>
        </row>
      </sheetData>
      <sheetData sheetId="5207"/>
      <sheetData sheetId="5208"/>
      <sheetData sheetId="5209"/>
      <sheetData sheetId="5210"/>
      <sheetData sheetId="5211"/>
      <sheetData sheetId="5212"/>
      <sheetData sheetId="5213"/>
      <sheetData sheetId="5214">
        <row r="79">
          <cell r="D79" t="str">
            <v>HRM</v>
          </cell>
        </row>
      </sheetData>
      <sheetData sheetId="5215">
        <row r="79">
          <cell r="D79">
            <v>0</v>
          </cell>
        </row>
      </sheetData>
      <sheetData sheetId="5216">
        <row r="79">
          <cell r="D79">
            <v>0</v>
          </cell>
        </row>
      </sheetData>
      <sheetData sheetId="5217">
        <row r="79">
          <cell r="D79">
            <v>0</v>
          </cell>
        </row>
      </sheetData>
      <sheetData sheetId="5218">
        <row r="79">
          <cell r="D79">
            <v>0</v>
          </cell>
        </row>
      </sheetData>
      <sheetData sheetId="5219"/>
      <sheetData sheetId="5220">
        <row r="79">
          <cell r="D79">
            <v>0</v>
          </cell>
        </row>
      </sheetData>
      <sheetData sheetId="5221">
        <row r="79">
          <cell r="D79">
            <v>0</v>
          </cell>
        </row>
      </sheetData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>
        <row r="79">
          <cell r="D79">
            <v>0</v>
          </cell>
        </row>
      </sheetData>
      <sheetData sheetId="5240">
        <row r="79">
          <cell r="D79">
            <v>0</v>
          </cell>
        </row>
      </sheetData>
      <sheetData sheetId="5241">
        <row r="79">
          <cell r="D79">
            <v>0</v>
          </cell>
        </row>
      </sheetData>
      <sheetData sheetId="5242">
        <row r="79">
          <cell r="D79">
            <v>0</v>
          </cell>
        </row>
      </sheetData>
      <sheetData sheetId="5243"/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>
        <row r="79">
          <cell r="D79" t="str">
            <v>HRM</v>
          </cell>
        </row>
      </sheetData>
      <sheetData sheetId="5319"/>
      <sheetData sheetId="5320"/>
      <sheetData sheetId="5321"/>
      <sheetData sheetId="5322"/>
      <sheetData sheetId="5323">
        <row r="79">
          <cell r="D79" t="str">
            <v>HRM</v>
          </cell>
        </row>
      </sheetData>
      <sheetData sheetId="5324">
        <row r="79">
          <cell r="D79" t="str">
            <v>HRM</v>
          </cell>
        </row>
      </sheetData>
      <sheetData sheetId="5325">
        <row r="79">
          <cell r="D79" t="str">
            <v>HRM</v>
          </cell>
        </row>
      </sheetData>
      <sheetData sheetId="5326">
        <row r="79">
          <cell r="D79" t="str">
            <v>HRM</v>
          </cell>
        </row>
      </sheetData>
      <sheetData sheetId="5327"/>
      <sheetData sheetId="5328"/>
      <sheetData sheetId="5329"/>
      <sheetData sheetId="5330"/>
      <sheetData sheetId="5331">
        <row r="79">
          <cell r="D79">
            <v>0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 t="str">
            <v>HRM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>
            <v>0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>
            <v>0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>
            <v>0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 t="str">
            <v>HRM</v>
          </cell>
        </row>
      </sheetData>
      <sheetData sheetId="5344">
        <row r="79">
          <cell r="D79">
            <v>0</v>
          </cell>
        </row>
      </sheetData>
      <sheetData sheetId="5345">
        <row r="79">
          <cell r="D79">
            <v>0</v>
          </cell>
        </row>
      </sheetData>
      <sheetData sheetId="5346"/>
      <sheetData sheetId="5347"/>
      <sheetData sheetId="5348">
        <row r="79">
          <cell r="D79" t="str">
            <v>HRM</v>
          </cell>
        </row>
      </sheetData>
      <sheetData sheetId="5349">
        <row r="79">
          <cell r="D79" t="str">
            <v>HRM</v>
          </cell>
        </row>
      </sheetData>
      <sheetData sheetId="5350">
        <row r="79">
          <cell r="D79" t="str">
            <v>HRM</v>
          </cell>
        </row>
      </sheetData>
      <sheetData sheetId="5351">
        <row r="79">
          <cell r="D79" t="str">
            <v>HRM</v>
          </cell>
        </row>
      </sheetData>
      <sheetData sheetId="5352">
        <row r="79">
          <cell r="D79" t="str">
            <v>HRM</v>
          </cell>
        </row>
      </sheetData>
      <sheetData sheetId="5353">
        <row r="79">
          <cell r="D79" t="str">
            <v>HRM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>
            <v>0</v>
          </cell>
        </row>
      </sheetData>
      <sheetData sheetId="5356">
        <row r="79">
          <cell r="D79">
            <v>0</v>
          </cell>
        </row>
      </sheetData>
      <sheetData sheetId="5357">
        <row r="79">
          <cell r="D79">
            <v>0</v>
          </cell>
        </row>
      </sheetData>
      <sheetData sheetId="5358">
        <row r="79">
          <cell r="D79" t="str">
            <v>HRM</v>
          </cell>
        </row>
      </sheetData>
      <sheetData sheetId="5359">
        <row r="79">
          <cell r="D79" t="str">
            <v>HRM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>
            <v>0</v>
          </cell>
        </row>
      </sheetData>
      <sheetData sheetId="5363">
        <row r="79">
          <cell r="D79">
            <v>0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 t="str">
            <v>HRM</v>
          </cell>
        </row>
      </sheetData>
      <sheetData sheetId="5366">
        <row r="79">
          <cell r="D79" t="str">
            <v>HRM</v>
          </cell>
        </row>
      </sheetData>
      <sheetData sheetId="5367">
        <row r="79">
          <cell r="D79" t="str">
            <v>HRM</v>
          </cell>
        </row>
      </sheetData>
      <sheetData sheetId="5368">
        <row r="79">
          <cell r="D79">
            <v>0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>
            <v>0</v>
          </cell>
        </row>
      </sheetData>
      <sheetData sheetId="5371">
        <row r="79">
          <cell r="D79" t="str">
            <v>HRM</v>
          </cell>
        </row>
      </sheetData>
      <sheetData sheetId="5372">
        <row r="79">
          <cell r="D79">
            <v>0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 t="str">
            <v>HRM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>
            <v>0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 t="str">
            <v>HRM</v>
          </cell>
        </row>
      </sheetData>
      <sheetData sheetId="5379">
        <row r="79">
          <cell r="D79" t="str">
            <v>HRM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 t="str">
            <v>HRM</v>
          </cell>
        </row>
      </sheetData>
      <sheetData sheetId="5384">
        <row r="79">
          <cell r="D79" t="str">
            <v>HRM</v>
          </cell>
        </row>
      </sheetData>
      <sheetData sheetId="5385">
        <row r="79">
          <cell r="D79" t="str">
            <v>HRM</v>
          </cell>
        </row>
      </sheetData>
      <sheetData sheetId="5386">
        <row r="79">
          <cell r="D79">
            <v>0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>
            <v>0</v>
          </cell>
        </row>
      </sheetData>
      <sheetData sheetId="5389">
        <row r="79">
          <cell r="D79">
            <v>0</v>
          </cell>
        </row>
      </sheetData>
      <sheetData sheetId="5390">
        <row r="79">
          <cell r="D79">
            <v>0</v>
          </cell>
        </row>
      </sheetData>
      <sheetData sheetId="5391">
        <row r="79">
          <cell r="D79">
            <v>0</v>
          </cell>
        </row>
      </sheetData>
      <sheetData sheetId="5392">
        <row r="79">
          <cell r="D79" t="str">
            <v>HRM</v>
          </cell>
        </row>
      </sheetData>
      <sheetData sheetId="5393">
        <row r="79">
          <cell r="D79">
            <v>0</v>
          </cell>
        </row>
      </sheetData>
      <sheetData sheetId="5394">
        <row r="79">
          <cell r="D79">
            <v>0</v>
          </cell>
        </row>
      </sheetData>
      <sheetData sheetId="5395">
        <row r="79">
          <cell r="D79">
            <v>0</v>
          </cell>
        </row>
      </sheetData>
      <sheetData sheetId="5396">
        <row r="79">
          <cell r="D79">
            <v>0</v>
          </cell>
        </row>
      </sheetData>
      <sheetData sheetId="5397">
        <row r="79">
          <cell r="D79">
            <v>0</v>
          </cell>
        </row>
      </sheetData>
      <sheetData sheetId="5398">
        <row r="79">
          <cell r="D79" t="str">
            <v>HRM</v>
          </cell>
        </row>
      </sheetData>
      <sheetData sheetId="5399">
        <row r="79">
          <cell r="D79">
            <v>0</v>
          </cell>
        </row>
      </sheetData>
      <sheetData sheetId="5400">
        <row r="79">
          <cell r="D79" t="str">
            <v>HRM</v>
          </cell>
        </row>
      </sheetData>
      <sheetData sheetId="5401">
        <row r="79">
          <cell r="D79" t="str">
            <v>HRM</v>
          </cell>
        </row>
      </sheetData>
      <sheetData sheetId="5402">
        <row r="79">
          <cell r="D79" t="str">
            <v>HRM</v>
          </cell>
        </row>
      </sheetData>
      <sheetData sheetId="5403">
        <row r="79">
          <cell r="D79" t="str">
            <v>HRM</v>
          </cell>
        </row>
      </sheetData>
      <sheetData sheetId="5404">
        <row r="79">
          <cell r="D79" t="str">
            <v>HRM</v>
          </cell>
        </row>
      </sheetData>
      <sheetData sheetId="5405">
        <row r="79">
          <cell r="D79" t="str">
            <v>HRM</v>
          </cell>
        </row>
      </sheetData>
      <sheetData sheetId="5406">
        <row r="79">
          <cell r="D79" t="str">
            <v>HRM</v>
          </cell>
        </row>
      </sheetData>
      <sheetData sheetId="5407">
        <row r="79">
          <cell r="D79" t="str">
            <v>HRM</v>
          </cell>
        </row>
      </sheetData>
      <sheetData sheetId="5408">
        <row r="79">
          <cell r="D79">
            <v>0</v>
          </cell>
        </row>
      </sheetData>
      <sheetData sheetId="5409">
        <row r="79">
          <cell r="D79">
            <v>0</v>
          </cell>
        </row>
      </sheetData>
      <sheetData sheetId="5410">
        <row r="79">
          <cell r="D79">
            <v>0</v>
          </cell>
        </row>
      </sheetData>
      <sheetData sheetId="5411">
        <row r="79">
          <cell r="D79" t="str">
            <v>HRM</v>
          </cell>
        </row>
      </sheetData>
      <sheetData sheetId="5412">
        <row r="79">
          <cell r="D79" t="str">
            <v>HRM</v>
          </cell>
        </row>
      </sheetData>
      <sheetData sheetId="5413">
        <row r="79">
          <cell r="D79" t="str">
            <v>HRM</v>
          </cell>
        </row>
      </sheetData>
      <sheetData sheetId="5414">
        <row r="79">
          <cell r="D79" t="str">
            <v>HRM</v>
          </cell>
        </row>
      </sheetData>
      <sheetData sheetId="5415">
        <row r="79">
          <cell r="D79">
            <v>0</v>
          </cell>
        </row>
      </sheetData>
      <sheetData sheetId="5416">
        <row r="79">
          <cell r="D79">
            <v>0</v>
          </cell>
        </row>
      </sheetData>
      <sheetData sheetId="5417">
        <row r="79">
          <cell r="D79" t="str">
            <v>HRM</v>
          </cell>
        </row>
      </sheetData>
      <sheetData sheetId="5418">
        <row r="79">
          <cell r="D79" t="str">
            <v>HRM</v>
          </cell>
        </row>
      </sheetData>
      <sheetData sheetId="5419">
        <row r="79">
          <cell r="D79" t="str">
            <v>HRM</v>
          </cell>
        </row>
      </sheetData>
      <sheetData sheetId="5420"/>
      <sheetData sheetId="5421"/>
      <sheetData sheetId="5422">
        <row r="79">
          <cell r="D79">
            <v>0</v>
          </cell>
        </row>
      </sheetData>
      <sheetData sheetId="5423">
        <row r="79">
          <cell r="D79">
            <v>0</v>
          </cell>
        </row>
      </sheetData>
      <sheetData sheetId="5424">
        <row r="79">
          <cell r="D79">
            <v>0</v>
          </cell>
        </row>
      </sheetData>
      <sheetData sheetId="5425"/>
      <sheetData sheetId="5426"/>
      <sheetData sheetId="5427"/>
      <sheetData sheetId="5428"/>
      <sheetData sheetId="5429"/>
      <sheetData sheetId="5430">
        <row r="79">
          <cell r="D79" t="str">
            <v>HRM</v>
          </cell>
        </row>
      </sheetData>
      <sheetData sheetId="5431">
        <row r="79">
          <cell r="D79">
            <v>0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/>
      <sheetData sheetId="5436">
        <row r="79">
          <cell r="D79">
            <v>0</v>
          </cell>
        </row>
      </sheetData>
      <sheetData sheetId="5437">
        <row r="79">
          <cell r="D79">
            <v>0</v>
          </cell>
        </row>
      </sheetData>
      <sheetData sheetId="5438">
        <row r="79">
          <cell r="D79">
            <v>0</v>
          </cell>
        </row>
      </sheetData>
      <sheetData sheetId="5439">
        <row r="79">
          <cell r="D79">
            <v>0</v>
          </cell>
        </row>
      </sheetData>
      <sheetData sheetId="5440">
        <row r="79">
          <cell r="D79">
            <v>0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>
            <v>0</v>
          </cell>
        </row>
      </sheetData>
      <sheetData sheetId="5443">
        <row r="79">
          <cell r="D79" t="str">
            <v>HRM</v>
          </cell>
        </row>
      </sheetData>
      <sheetData sheetId="5444">
        <row r="79">
          <cell r="D79">
            <v>0</v>
          </cell>
        </row>
      </sheetData>
      <sheetData sheetId="5445">
        <row r="79">
          <cell r="D79">
            <v>0</v>
          </cell>
        </row>
      </sheetData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>
        <row r="79">
          <cell r="D79">
            <v>0</v>
          </cell>
        </row>
      </sheetData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>
        <row r="79">
          <cell r="D79">
            <v>0</v>
          </cell>
        </row>
      </sheetData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>
        <row r="79">
          <cell r="D79" t="str">
            <v>HRM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>
        <row r="79">
          <cell r="D79">
            <v>0</v>
          </cell>
        </row>
      </sheetData>
      <sheetData sheetId="5477" refreshError="1"/>
      <sheetData sheetId="5478">
        <row r="79">
          <cell r="D79" t="str">
            <v>HRM</v>
          </cell>
        </row>
      </sheetData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/>
      <sheetData sheetId="5549"/>
      <sheetData sheetId="5550"/>
      <sheetData sheetId="5551">
        <row r="79">
          <cell r="D79" t="str">
            <v>HRM</v>
          </cell>
        </row>
      </sheetData>
      <sheetData sheetId="5552"/>
      <sheetData sheetId="5553"/>
      <sheetData sheetId="5554">
        <row r="79">
          <cell r="D79" t="str">
            <v>HRM</v>
          </cell>
        </row>
      </sheetData>
      <sheetData sheetId="5555"/>
      <sheetData sheetId="5556"/>
      <sheetData sheetId="5557"/>
      <sheetData sheetId="5558">
        <row r="79">
          <cell r="D79" t="str">
            <v>HRM</v>
          </cell>
        </row>
      </sheetData>
      <sheetData sheetId="5559"/>
      <sheetData sheetId="5560">
        <row r="79">
          <cell r="D79" t="str">
            <v>HRM</v>
          </cell>
        </row>
      </sheetData>
      <sheetData sheetId="5561"/>
      <sheetData sheetId="5562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>
        <row r="79">
          <cell r="D79">
            <v>0</v>
          </cell>
        </row>
      </sheetData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>
        <row r="79">
          <cell r="D79">
            <v>0</v>
          </cell>
        </row>
      </sheetData>
      <sheetData sheetId="5615">
        <row r="79">
          <cell r="D79">
            <v>0</v>
          </cell>
        </row>
      </sheetData>
      <sheetData sheetId="5616">
        <row r="79">
          <cell r="D79" t="str">
            <v>HRM</v>
          </cell>
        </row>
      </sheetData>
      <sheetData sheetId="5617">
        <row r="79">
          <cell r="D79">
            <v>0</v>
          </cell>
        </row>
      </sheetData>
      <sheetData sheetId="5618">
        <row r="79">
          <cell r="D79">
            <v>0</v>
          </cell>
        </row>
      </sheetData>
      <sheetData sheetId="5619">
        <row r="79">
          <cell r="D79">
            <v>0</v>
          </cell>
        </row>
      </sheetData>
      <sheetData sheetId="5620">
        <row r="79">
          <cell r="D79">
            <v>0</v>
          </cell>
        </row>
      </sheetData>
      <sheetData sheetId="5621">
        <row r="79">
          <cell r="D79">
            <v>0</v>
          </cell>
        </row>
      </sheetData>
      <sheetData sheetId="5622">
        <row r="79">
          <cell r="D79">
            <v>0</v>
          </cell>
        </row>
      </sheetData>
      <sheetData sheetId="5623">
        <row r="79">
          <cell r="D79">
            <v>0</v>
          </cell>
        </row>
      </sheetData>
      <sheetData sheetId="5624">
        <row r="79">
          <cell r="D79">
            <v>0</v>
          </cell>
        </row>
      </sheetData>
      <sheetData sheetId="5625">
        <row r="79">
          <cell r="D79">
            <v>0</v>
          </cell>
        </row>
      </sheetData>
      <sheetData sheetId="5626">
        <row r="79">
          <cell r="D79">
            <v>0</v>
          </cell>
        </row>
      </sheetData>
      <sheetData sheetId="5627">
        <row r="79">
          <cell r="D79">
            <v>0</v>
          </cell>
        </row>
      </sheetData>
      <sheetData sheetId="5628">
        <row r="79">
          <cell r="D79">
            <v>0</v>
          </cell>
        </row>
      </sheetData>
      <sheetData sheetId="5629">
        <row r="79">
          <cell r="D79">
            <v>0</v>
          </cell>
        </row>
      </sheetData>
      <sheetData sheetId="5630">
        <row r="79">
          <cell r="D79">
            <v>0</v>
          </cell>
        </row>
      </sheetData>
      <sheetData sheetId="5631">
        <row r="79">
          <cell r="D79">
            <v>0</v>
          </cell>
        </row>
      </sheetData>
      <sheetData sheetId="5632">
        <row r="79">
          <cell r="D79">
            <v>0</v>
          </cell>
        </row>
      </sheetData>
      <sheetData sheetId="5633">
        <row r="79">
          <cell r="D79">
            <v>0</v>
          </cell>
        </row>
      </sheetData>
      <sheetData sheetId="5634">
        <row r="79">
          <cell r="D79">
            <v>0</v>
          </cell>
        </row>
      </sheetData>
      <sheetData sheetId="5635">
        <row r="79">
          <cell r="D79">
            <v>0</v>
          </cell>
        </row>
      </sheetData>
      <sheetData sheetId="5636">
        <row r="79">
          <cell r="D79">
            <v>0</v>
          </cell>
        </row>
      </sheetData>
      <sheetData sheetId="5637">
        <row r="79">
          <cell r="D79">
            <v>0</v>
          </cell>
        </row>
      </sheetData>
      <sheetData sheetId="5638">
        <row r="79">
          <cell r="D79">
            <v>0</v>
          </cell>
        </row>
      </sheetData>
      <sheetData sheetId="5639">
        <row r="79">
          <cell r="D79">
            <v>0</v>
          </cell>
        </row>
      </sheetData>
      <sheetData sheetId="5640">
        <row r="79">
          <cell r="D79">
            <v>0</v>
          </cell>
        </row>
      </sheetData>
      <sheetData sheetId="5641">
        <row r="79">
          <cell r="D79">
            <v>0</v>
          </cell>
        </row>
      </sheetData>
      <sheetData sheetId="5642">
        <row r="79">
          <cell r="D79">
            <v>0</v>
          </cell>
        </row>
      </sheetData>
      <sheetData sheetId="5643">
        <row r="79">
          <cell r="D79">
            <v>0</v>
          </cell>
        </row>
      </sheetData>
      <sheetData sheetId="5644">
        <row r="79">
          <cell r="D79">
            <v>0</v>
          </cell>
        </row>
      </sheetData>
      <sheetData sheetId="5645">
        <row r="79">
          <cell r="D79">
            <v>0</v>
          </cell>
        </row>
      </sheetData>
      <sheetData sheetId="5646">
        <row r="79">
          <cell r="D79">
            <v>0</v>
          </cell>
        </row>
      </sheetData>
      <sheetData sheetId="5647">
        <row r="79">
          <cell r="D79">
            <v>0</v>
          </cell>
        </row>
      </sheetData>
      <sheetData sheetId="5648">
        <row r="79">
          <cell r="D79">
            <v>0</v>
          </cell>
        </row>
      </sheetData>
      <sheetData sheetId="5649">
        <row r="79">
          <cell r="D79">
            <v>0</v>
          </cell>
        </row>
      </sheetData>
      <sheetData sheetId="5650">
        <row r="79">
          <cell r="D79">
            <v>0</v>
          </cell>
        </row>
      </sheetData>
      <sheetData sheetId="5651">
        <row r="79">
          <cell r="D79">
            <v>0</v>
          </cell>
        </row>
      </sheetData>
      <sheetData sheetId="5652">
        <row r="79">
          <cell r="D79">
            <v>0</v>
          </cell>
        </row>
      </sheetData>
      <sheetData sheetId="5653">
        <row r="79">
          <cell r="D79">
            <v>0</v>
          </cell>
        </row>
      </sheetData>
      <sheetData sheetId="5654">
        <row r="79">
          <cell r="D79">
            <v>0</v>
          </cell>
        </row>
      </sheetData>
      <sheetData sheetId="5655">
        <row r="79">
          <cell r="D79">
            <v>0</v>
          </cell>
        </row>
      </sheetData>
      <sheetData sheetId="5656">
        <row r="79">
          <cell r="D79">
            <v>0</v>
          </cell>
        </row>
      </sheetData>
      <sheetData sheetId="5657">
        <row r="79">
          <cell r="D79">
            <v>0</v>
          </cell>
        </row>
      </sheetData>
      <sheetData sheetId="5658">
        <row r="79">
          <cell r="D79">
            <v>0</v>
          </cell>
        </row>
      </sheetData>
      <sheetData sheetId="5659">
        <row r="79">
          <cell r="D79">
            <v>0</v>
          </cell>
        </row>
      </sheetData>
      <sheetData sheetId="5660">
        <row r="79">
          <cell r="D79">
            <v>0</v>
          </cell>
        </row>
      </sheetData>
      <sheetData sheetId="5661">
        <row r="79">
          <cell r="D79">
            <v>0</v>
          </cell>
        </row>
      </sheetData>
      <sheetData sheetId="5662">
        <row r="79">
          <cell r="D79">
            <v>0</v>
          </cell>
        </row>
      </sheetData>
      <sheetData sheetId="5663">
        <row r="79">
          <cell r="D79">
            <v>0</v>
          </cell>
        </row>
      </sheetData>
      <sheetData sheetId="5664">
        <row r="79">
          <cell r="D79">
            <v>0</v>
          </cell>
        </row>
      </sheetData>
      <sheetData sheetId="5665">
        <row r="79">
          <cell r="D79">
            <v>0</v>
          </cell>
        </row>
      </sheetData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>
        <row r="79">
          <cell r="D79">
            <v>0</v>
          </cell>
        </row>
      </sheetData>
      <sheetData sheetId="5950" refreshError="1"/>
      <sheetData sheetId="5951">
        <row r="79">
          <cell r="D79">
            <v>0</v>
          </cell>
        </row>
      </sheetData>
      <sheetData sheetId="595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53">
        <row r="79">
          <cell r="D79">
            <v>0</v>
          </cell>
        </row>
      </sheetData>
      <sheetData sheetId="5954"/>
      <sheetData sheetId="5955"/>
      <sheetData sheetId="5956"/>
      <sheetData sheetId="5957"/>
      <sheetData sheetId="5958"/>
      <sheetData sheetId="595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7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7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/>
      <sheetData sheetId="6032"/>
      <sheetData sheetId="6033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>
        <row r="79">
          <cell r="D79">
            <v>0</v>
          </cell>
        </row>
      </sheetData>
      <sheetData sheetId="6040">
        <row r="79">
          <cell r="D79" t="str">
            <v>HRM</v>
          </cell>
        </row>
      </sheetData>
      <sheetData sheetId="6041">
        <row r="79">
          <cell r="D79" t="str">
            <v>HRM</v>
          </cell>
        </row>
      </sheetData>
      <sheetData sheetId="6042"/>
      <sheetData sheetId="6043"/>
      <sheetData sheetId="6044"/>
      <sheetData sheetId="6045"/>
      <sheetData sheetId="6046"/>
      <sheetData sheetId="6047"/>
      <sheetData sheetId="6048">
        <row r="79">
          <cell r="D79">
            <v>0</v>
          </cell>
        </row>
      </sheetData>
      <sheetData sheetId="6049">
        <row r="79">
          <cell r="D79">
            <v>0</v>
          </cell>
        </row>
      </sheetData>
      <sheetData sheetId="6050"/>
      <sheetData sheetId="6051"/>
      <sheetData sheetId="6052">
        <row r="79">
          <cell r="D79">
            <v>0</v>
          </cell>
        </row>
      </sheetData>
      <sheetData sheetId="6053">
        <row r="79">
          <cell r="D79">
            <v>0</v>
          </cell>
        </row>
      </sheetData>
      <sheetData sheetId="6054">
        <row r="79">
          <cell r="D79">
            <v>0</v>
          </cell>
        </row>
      </sheetData>
      <sheetData sheetId="6055">
        <row r="79">
          <cell r="D79">
            <v>0</v>
          </cell>
        </row>
      </sheetData>
      <sheetData sheetId="6056">
        <row r="79">
          <cell r="D79">
            <v>0</v>
          </cell>
        </row>
      </sheetData>
      <sheetData sheetId="6057">
        <row r="79">
          <cell r="D79" t="str">
            <v>HRM</v>
          </cell>
        </row>
      </sheetData>
      <sheetData sheetId="6058">
        <row r="79">
          <cell r="D79">
            <v>0</v>
          </cell>
        </row>
      </sheetData>
      <sheetData sheetId="6059">
        <row r="79">
          <cell r="D79">
            <v>0</v>
          </cell>
        </row>
      </sheetData>
      <sheetData sheetId="6060">
        <row r="79">
          <cell r="D79">
            <v>0</v>
          </cell>
        </row>
      </sheetData>
      <sheetData sheetId="6061" refreshError="1"/>
      <sheetData sheetId="6062">
        <row r="79">
          <cell r="D79" t="str">
            <v>HRM</v>
          </cell>
        </row>
      </sheetData>
      <sheetData sheetId="6063"/>
      <sheetData sheetId="6064"/>
      <sheetData sheetId="6065"/>
      <sheetData sheetId="6066">
        <row r="79">
          <cell r="D79" t="str">
            <v>HRM</v>
          </cell>
        </row>
      </sheetData>
      <sheetData sheetId="6067" refreshError="1"/>
      <sheetData sheetId="6068" refreshError="1"/>
      <sheetData sheetId="6069"/>
      <sheetData sheetId="6070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/>
      <sheetData sheetId="6089"/>
      <sheetData sheetId="6090"/>
      <sheetData sheetId="6091"/>
      <sheetData sheetId="6092"/>
      <sheetData sheetId="6093">
        <row r="79">
          <cell r="D79">
            <v>0</v>
          </cell>
        </row>
      </sheetData>
      <sheetData sheetId="6094">
        <row r="79">
          <cell r="D79">
            <v>0</v>
          </cell>
        </row>
      </sheetData>
      <sheetData sheetId="6095">
        <row r="79">
          <cell r="D79">
            <v>0</v>
          </cell>
        </row>
      </sheetData>
      <sheetData sheetId="6096" refreshError="1"/>
      <sheetData sheetId="6097" refreshError="1"/>
      <sheetData sheetId="6098" refreshError="1"/>
      <sheetData sheetId="6099" refreshError="1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>
            <v>0</v>
          </cell>
        </row>
      </sheetData>
      <sheetData sheetId="6281">
        <row r="79">
          <cell r="D79">
            <v>0</v>
          </cell>
        </row>
      </sheetData>
      <sheetData sheetId="6282">
        <row r="79">
          <cell r="D79">
            <v>0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>
            <v>0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/>
      <sheetData sheetId="6288"/>
      <sheetData sheetId="6289"/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>
        <row r="79">
          <cell r="D79">
            <v>0</v>
          </cell>
        </row>
      </sheetData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>
        <row r="79">
          <cell r="D79">
            <v>0</v>
          </cell>
        </row>
      </sheetData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>
        <row r="79">
          <cell r="D79" t="str">
            <v>HRM</v>
          </cell>
        </row>
      </sheetData>
      <sheetData sheetId="6399">
        <row r="79">
          <cell r="D79" t="str">
            <v>HRM</v>
          </cell>
        </row>
      </sheetData>
      <sheetData sheetId="6400">
        <row r="79">
          <cell r="D79" t="str">
            <v>HRM</v>
          </cell>
        </row>
      </sheetData>
      <sheetData sheetId="6401">
        <row r="79">
          <cell r="D79" t="str">
            <v>HRM</v>
          </cell>
        </row>
      </sheetData>
      <sheetData sheetId="6402"/>
      <sheetData sheetId="6403"/>
      <sheetData sheetId="6404">
        <row r="79">
          <cell r="D79" t="str">
            <v>HRM</v>
          </cell>
        </row>
      </sheetData>
      <sheetData sheetId="6405">
        <row r="79">
          <cell r="D79" t="str">
            <v>HRM</v>
          </cell>
        </row>
      </sheetData>
      <sheetData sheetId="6406"/>
      <sheetData sheetId="6407">
        <row r="79">
          <cell r="D79" t="str">
            <v>HRM</v>
          </cell>
        </row>
      </sheetData>
      <sheetData sheetId="6408">
        <row r="79">
          <cell r="D79" t="str">
            <v>HRM</v>
          </cell>
        </row>
      </sheetData>
      <sheetData sheetId="6409"/>
      <sheetData sheetId="6410"/>
      <sheetData sheetId="6411"/>
      <sheetData sheetId="6412"/>
      <sheetData sheetId="6413">
        <row r="79">
          <cell r="D79" t="str">
            <v>HRM</v>
          </cell>
        </row>
      </sheetData>
      <sheetData sheetId="6414">
        <row r="79">
          <cell r="D79" t="str">
            <v>HRM</v>
          </cell>
        </row>
      </sheetData>
      <sheetData sheetId="6415">
        <row r="79">
          <cell r="D79" t="str">
            <v>HRM</v>
          </cell>
        </row>
      </sheetData>
      <sheetData sheetId="6416">
        <row r="79">
          <cell r="D79" t="str">
            <v>HRM</v>
          </cell>
        </row>
      </sheetData>
      <sheetData sheetId="6417">
        <row r="79">
          <cell r="D79" t="str">
            <v>HRM</v>
          </cell>
        </row>
      </sheetData>
      <sheetData sheetId="6418">
        <row r="79">
          <cell r="D79" t="str">
            <v>HRM</v>
          </cell>
        </row>
      </sheetData>
      <sheetData sheetId="6419"/>
      <sheetData sheetId="6420">
        <row r="79">
          <cell r="D79" t="str">
            <v>HRM</v>
          </cell>
        </row>
      </sheetData>
      <sheetData sheetId="6421">
        <row r="79">
          <cell r="D79" t="str">
            <v>HRM</v>
          </cell>
        </row>
      </sheetData>
      <sheetData sheetId="6422">
        <row r="79">
          <cell r="D79" t="str">
            <v>HRM</v>
          </cell>
        </row>
      </sheetData>
      <sheetData sheetId="6423">
        <row r="79">
          <cell r="D79" t="str">
            <v>HRM</v>
          </cell>
        </row>
      </sheetData>
      <sheetData sheetId="6424"/>
      <sheetData sheetId="6425">
        <row r="79">
          <cell r="D79" t="str">
            <v>HRM</v>
          </cell>
        </row>
      </sheetData>
      <sheetData sheetId="6426"/>
      <sheetData sheetId="6427"/>
      <sheetData sheetId="6428">
        <row r="79">
          <cell r="D79">
            <v>0</v>
          </cell>
        </row>
      </sheetData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/>
      <sheetData sheetId="6617"/>
      <sheetData sheetId="6618"/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>
        <row r="79">
          <cell r="D79">
            <v>0</v>
          </cell>
        </row>
      </sheetData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>
        <row r="79">
          <cell r="D79">
            <v>0</v>
          </cell>
        </row>
      </sheetData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>
        <row r="79">
          <cell r="D79" t="str">
            <v>HRM</v>
          </cell>
        </row>
      </sheetData>
      <sheetData sheetId="6742"/>
      <sheetData sheetId="6743">
        <row r="79">
          <cell r="D79" t="str">
            <v>HRM</v>
          </cell>
        </row>
      </sheetData>
      <sheetData sheetId="6744"/>
      <sheetData sheetId="6745">
        <row r="79">
          <cell r="D79" t="str">
            <v>HRM</v>
          </cell>
        </row>
      </sheetData>
      <sheetData sheetId="6746">
        <row r="79">
          <cell r="D79" t="str">
            <v>HRM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 t="str">
            <v>HRM</v>
          </cell>
        </row>
      </sheetData>
      <sheetData sheetId="6754">
        <row r="79">
          <cell r="D79" t="str">
            <v>HRM</v>
          </cell>
        </row>
      </sheetData>
      <sheetData sheetId="6755">
        <row r="79">
          <cell r="D79" t="str">
            <v>HRM</v>
          </cell>
        </row>
      </sheetData>
      <sheetData sheetId="6756">
        <row r="79">
          <cell r="D79" t="str">
            <v>HRM</v>
          </cell>
        </row>
      </sheetData>
      <sheetData sheetId="6757"/>
      <sheetData sheetId="6758"/>
      <sheetData sheetId="6759"/>
      <sheetData sheetId="6760"/>
      <sheetData sheetId="6761">
        <row r="79">
          <cell r="D79" t="str">
            <v>HRM</v>
          </cell>
        </row>
      </sheetData>
      <sheetData sheetId="6762"/>
      <sheetData sheetId="6763"/>
      <sheetData sheetId="6764">
        <row r="79">
          <cell r="D79" t="str">
            <v>HRM</v>
          </cell>
        </row>
      </sheetData>
      <sheetData sheetId="6765">
        <row r="79">
          <cell r="D79" t="str">
            <v>HRM</v>
          </cell>
        </row>
      </sheetData>
      <sheetData sheetId="6766">
        <row r="79">
          <cell r="D79" t="str">
            <v>HRM</v>
          </cell>
        </row>
      </sheetData>
      <sheetData sheetId="6767"/>
      <sheetData sheetId="6768"/>
      <sheetData sheetId="6769"/>
      <sheetData sheetId="6770"/>
      <sheetData sheetId="6771"/>
      <sheetData sheetId="6772"/>
      <sheetData sheetId="6773">
        <row r="79">
          <cell r="D79" t="str">
            <v>HRM</v>
          </cell>
        </row>
      </sheetData>
      <sheetData sheetId="6774"/>
      <sheetData sheetId="6775"/>
      <sheetData sheetId="6776"/>
      <sheetData sheetId="6777">
        <row r="79">
          <cell r="D79">
            <v>0</v>
          </cell>
        </row>
      </sheetData>
      <sheetData sheetId="6778"/>
      <sheetData sheetId="6779"/>
      <sheetData sheetId="6780"/>
      <sheetData sheetId="6781">
        <row r="79">
          <cell r="D79" t="str">
            <v>HRM</v>
          </cell>
        </row>
      </sheetData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/>
      <sheetData sheetId="6822"/>
      <sheetData sheetId="6823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>
        <row r="79">
          <cell r="D79" t="str">
            <v>HRM</v>
          </cell>
        </row>
      </sheetData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>
        <row r="79">
          <cell r="D79">
            <v>0</v>
          </cell>
        </row>
      </sheetData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>
        <row r="79">
          <cell r="D79">
            <v>0</v>
          </cell>
        </row>
      </sheetData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>
            <v>0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>
            <v>0</v>
          </cell>
        </row>
      </sheetData>
      <sheetData sheetId="7555">
        <row r="79">
          <cell r="D79">
            <v>0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>
            <v>0</v>
          </cell>
        </row>
      </sheetData>
      <sheetData sheetId="7579"/>
      <sheetData sheetId="7580"/>
      <sheetData sheetId="7581"/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>
            <v>0</v>
          </cell>
        </row>
      </sheetData>
      <sheetData sheetId="7587">
        <row r="79">
          <cell r="D79">
            <v>0</v>
          </cell>
        </row>
      </sheetData>
      <sheetData sheetId="7588">
        <row r="79">
          <cell r="D79">
            <v>0</v>
          </cell>
        </row>
      </sheetData>
      <sheetData sheetId="7589">
        <row r="79">
          <cell r="D79">
            <v>0</v>
          </cell>
        </row>
      </sheetData>
      <sheetData sheetId="7590">
        <row r="79">
          <cell r="D79">
            <v>0</v>
          </cell>
        </row>
      </sheetData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>
        <row r="79">
          <cell r="D79">
            <v>0</v>
          </cell>
        </row>
      </sheetData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>
        <row r="79">
          <cell r="D79">
            <v>0</v>
          </cell>
        </row>
      </sheetData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>
        <row r="79">
          <cell r="D79">
            <v>0</v>
          </cell>
        </row>
      </sheetData>
      <sheetData sheetId="7707">
        <row r="79">
          <cell r="D79">
            <v>0</v>
          </cell>
        </row>
      </sheetData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>
        <row r="79">
          <cell r="D79" t="str">
            <v>HRM</v>
          </cell>
        </row>
      </sheetData>
      <sheetData sheetId="7720">
        <row r="79">
          <cell r="D79" t="str">
            <v>HRM</v>
          </cell>
        </row>
      </sheetData>
      <sheetData sheetId="7721">
        <row r="79">
          <cell r="D79" t="str">
            <v>HRM</v>
          </cell>
        </row>
      </sheetData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>
        <row r="79">
          <cell r="D79">
            <v>0</v>
          </cell>
        </row>
      </sheetData>
      <sheetData sheetId="7738">
        <row r="79">
          <cell r="D79">
            <v>0</v>
          </cell>
        </row>
      </sheetData>
      <sheetData sheetId="7739"/>
      <sheetData sheetId="7740">
        <row r="79">
          <cell r="D79">
            <v>0</v>
          </cell>
        </row>
      </sheetData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>
        <row r="79">
          <cell r="D79">
            <v>0</v>
          </cell>
        </row>
      </sheetData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>
        <row r="79">
          <cell r="D79">
            <v>0</v>
          </cell>
        </row>
      </sheetData>
      <sheetData sheetId="7891"/>
      <sheetData sheetId="7892" refreshError="1"/>
      <sheetData sheetId="7893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/>
      <sheetData sheetId="7916"/>
      <sheetData sheetId="7917"/>
      <sheetData sheetId="7918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/>
      <sheetData sheetId="7936" refreshError="1"/>
      <sheetData sheetId="7937" refreshError="1"/>
      <sheetData sheetId="7938"/>
      <sheetData sheetId="7939" refreshError="1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>
        <row r="79">
          <cell r="D79">
            <v>0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>
        <row r="79">
          <cell r="D79">
            <v>0</v>
          </cell>
        </row>
      </sheetData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>
        <row r="79">
          <cell r="D79">
            <v>0</v>
          </cell>
        </row>
      </sheetData>
      <sheetData sheetId="8122">
        <row r="79">
          <cell r="D79">
            <v>0</v>
          </cell>
        </row>
      </sheetData>
      <sheetData sheetId="8123">
        <row r="79">
          <cell r="D79">
            <v>0</v>
          </cell>
        </row>
      </sheetData>
      <sheetData sheetId="8124">
        <row r="79">
          <cell r="D79">
            <v>0</v>
          </cell>
        </row>
      </sheetData>
      <sheetData sheetId="8125">
        <row r="79">
          <cell r="D79">
            <v>0</v>
          </cell>
        </row>
      </sheetData>
      <sheetData sheetId="8126"/>
      <sheetData sheetId="8127"/>
      <sheetData sheetId="8128"/>
      <sheetData sheetId="8129">
        <row r="79">
          <cell r="D79">
            <v>0</v>
          </cell>
        </row>
      </sheetData>
      <sheetData sheetId="8130">
        <row r="79">
          <cell r="D79">
            <v>0</v>
          </cell>
        </row>
      </sheetData>
      <sheetData sheetId="8131">
        <row r="79">
          <cell r="D79">
            <v>0</v>
          </cell>
        </row>
      </sheetData>
      <sheetData sheetId="8132">
        <row r="79">
          <cell r="D79">
            <v>0</v>
          </cell>
        </row>
      </sheetData>
      <sheetData sheetId="8133">
        <row r="79">
          <cell r="D79">
            <v>0</v>
          </cell>
        </row>
      </sheetData>
      <sheetData sheetId="8134">
        <row r="79">
          <cell r="D79">
            <v>0</v>
          </cell>
        </row>
      </sheetData>
      <sheetData sheetId="8135">
        <row r="79">
          <cell r="D79">
            <v>0</v>
          </cell>
        </row>
      </sheetData>
      <sheetData sheetId="8136">
        <row r="79">
          <cell r="D79">
            <v>0</v>
          </cell>
        </row>
      </sheetData>
      <sheetData sheetId="8137">
        <row r="79">
          <cell r="D79">
            <v>0</v>
          </cell>
        </row>
      </sheetData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>
        <row r="79">
          <cell r="D79">
            <v>0</v>
          </cell>
        </row>
      </sheetData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>
        <row r="79">
          <cell r="D79">
            <v>0</v>
          </cell>
        </row>
      </sheetData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>
        <row r="79">
          <cell r="D79" t="str">
            <v>HRM</v>
          </cell>
        </row>
      </sheetData>
      <sheetData sheetId="8267">
        <row r="79">
          <cell r="D79" t="str">
            <v>HRM</v>
          </cell>
        </row>
      </sheetData>
      <sheetData sheetId="8268">
        <row r="79">
          <cell r="D79" t="str">
            <v>HRM</v>
          </cell>
        </row>
      </sheetData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/>
      <sheetData sheetId="8287">
        <row r="79">
          <cell r="D79">
            <v>0</v>
          </cell>
        </row>
      </sheetData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>
            <v>0</v>
          </cell>
        </row>
      </sheetData>
      <sheetData sheetId="8454">
        <row r="79">
          <cell r="D79">
            <v>0</v>
          </cell>
        </row>
      </sheetData>
      <sheetData sheetId="8455">
        <row r="79">
          <cell r="D79">
            <v>0</v>
          </cell>
        </row>
      </sheetData>
      <sheetData sheetId="8456">
        <row r="79">
          <cell r="D79">
            <v>0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>
            <v>0</v>
          </cell>
        </row>
      </sheetData>
      <sheetData sheetId="8463">
        <row r="79">
          <cell r="D79">
            <v>0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>
            <v>0</v>
          </cell>
        </row>
      </sheetData>
      <sheetData sheetId="8467">
        <row r="79">
          <cell r="D79">
            <v>0</v>
          </cell>
        </row>
      </sheetData>
      <sheetData sheetId="8468"/>
      <sheetData sheetId="8469"/>
      <sheetData sheetId="8470"/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>
        <row r="79">
          <cell r="D79">
            <v>0</v>
          </cell>
        </row>
      </sheetData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>
        <row r="79">
          <cell r="D79">
            <v>0</v>
          </cell>
        </row>
      </sheetData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>
        <row r="79">
          <cell r="D79">
            <v>0</v>
          </cell>
        </row>
      </sheetData>
      <sheetData sheetId="8596">
        <row r="79">
          <cell r="D79">
            <v>0</v>
          </cell>
        </row>
      </sheetData>
      <sheetData sheetId="8597">
        <row r="79">
          <cell r="D79">
            <v>0</v>
          </cell>
        </row>
      </sheetData>
      <sheetData sheetId="8598">
        <row r="79">
          <cell r="D79">
            <v>0</v>
          </cell>
        </row>
      </sheetData>
      <sheetData sheetId="8599">
        <row r="79">
          <cell r="D79">
            <v>0</v>
          </cell>
        </row>
      </sheetData>
      <sheetData sheetId="8600">
        <row r="79">
          <cell r="D79">
            <v>0</v>
          </cell>
        </row>
      </sheetData>
      <sheetData sheetId="8601"/>
      <sheetData sheetId="8602"/>
      <sheetData sheetId="8603"/>
      <sheetData sheetId="8604"/>
      <sheetData sheetId="8605"/>
      <sheetData sheetId="8606"/>
      <sheetData sheetId="8607"/>
      <sheetData sheetId="8608">
        <row r="79">
          <cell r="D79" t="str">
            <v>HRM</v>
          </cell>
        </row>
      </sheetData>
      <sheetData sheetId="8609">
        <row r="79">
          <cell r="D79" t="str">
            <v>HRM</v>
          </cell>
        </row>
      </sheetData>
      <sheetData sheetId="8610">
        <row r="79">
          <cell r="D79" t="str">
            <v>HRM</v>
          </cell>
        </row>
      </sheetData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>
        <row r="79">
          <cell r="D79">
            <v>0</v>
          </cell>
        </row>
      </sheetData>
      <sheetData sheetId="8627">
        <row r="79">
          <cell r="D79">
            <v>0</v>
          </cell>
        </row>
      </sheetData>
      <sheetData sheetId="8628"/>
      <sheetData sheetId="8629">
        <row r="79">
          <cell r="D79">
            <v>0</v>
          </cell>
        </row>
      </sheetData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/>
      <sheetData sheetId="8651"/>
      <sheetData sheetId="8652"/>
      <sheetData sheetId="8653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/>
      <sheetData sheetId="8667"/>
      <sheetData sheetId="8668"/>
      <sheetData sheetId="8669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 refreshError="1"/>
      <sheetData sheetId="8785"/>
      <sheetData sheetId="8786"/>
      <sheetData sheetId="8787" refreshError="1"/>
      <sheetData sheetId="8788" refreshError="1"/>
      <sheetData sheetId="8789" refreshError="1"/>
      <sheetData sheetId="8790"/>
      <sheetData sheetId="8791" refreshError="1"/>
      <sheetData sheetId="8792" refreshError="1"/>
      <sheetData sheetId="8793" refreshError="1"/>
      <sheetData sheetId="8794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/>
      <sheetData sheetId="9148"/>
      <sheetData sheetId="9149" refreshError="1"/>
      <sheetData sheetId="9150" refreshError="1"/>
      <sheetData sheetId="9151" refreshError="1"/>
      <sheetData sheetId="9152" refreshError="1"/>
      <sheetData sheetId="9153"/>
      <sheetData sheetId="9154"/>
      <sheetData sheetId="9155"/>
      <sheetData sheetId="9156"/>
      <sheetData sheetId="9157" refreshError="1"/>
      <sheetData sheetId="9158"/>
      <sheetData sheetId="9159" refreshError="1"/>
      <sheetData sheetId="9160"/>
      <sheetData sheetId="9161"/>
      <sheetData sheetId="9162" refreshError="1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 refreshError="1"/>
      <sheetData sheetId="9173" refreshError="1"/>
      <sheetData sheetId="9174"/>
      <sheetData sheetId="9175"/>
      <sheetData sheetId="9176"/>
      <sheetData sheetId="9177"/>
      <sheetData sheetId="9178" refreshError="1"/>
      <sheetData sheetId="9179" refreshError="1"/>
      <sheetData sheetId="9180" refreshError="1"/>
      <sheetData sheetId="9181" refreshError="1"/>
      <sheetData sheetId="9182"/>
      <sheetData sheetId="9183" refreshError="1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 refreshError="1"/>
      <sheetData sheetId="9295" refreshError="1"/>
      <sheetData sheetId="9296"/>
      <sheetData sheetId="9297"/>
      <sheetData sheetId="9298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/>
      <sheetData sheetId="10217" refreshError="1"/>
      <sheetData sheetId="10218"/>
      <sheetData sheetId="10219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/>
      <sheetData sheetId="10256"/>
      <sheetData sheetId="10257"/>
      <sheetData sheetId="10258"/>
      <sheetData sheetId="10259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sheet5"/>
      <sheetName val="面積"/>
      <sheetName val="sheet17"/>
      <sheetName val="総合B"/>
      <sheetName val="MOTO"/>
      <sheetName val="RABPLEM"/>
      <sheetName val="#REF!"/>
      <sheetName val="表5-2 地区別CO2排出実績"/>
      <sheetName val="__・__×_"/>
      <sheetName val="Pln Pdt"/>
      <sheetName val="計算ｼｰﾄ"/>
      <sheetName val="89"/>
      <sheetName val="120 pre-SIc"/>
      <sheetName val=" 008 weight"/>
      <sheetName val="Sheet1"/>
      <sheetName val="REQVEHPILOTAJE"/>
      <sheetName val="勤務ｼﾌﾄﾍﾞｰｽ表 下期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生涯利益計画ｼｰﾄ"/>
      <sheetName val="まとめ"/>
      <sheetName val="Eng"/>
      <sheetName val="設定"/>
      <sheetName val="婎弨亟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094_APP別"/>
      <sheetName val="MOTO"/>
      <sheetName val="総合B"/>
      <sheetName val="１１月"/>
      <sheetName val="244豪州一般ZD301生試"/>
      <sheetName val="計算ｼｰﾄ"/>
      <sheetName val="#REF"/>
      <sheetName val="集計結果"/>
      <sheetName val="HUNIT"/>
      <sheetName val="391.各"/>
      <sheetName val="過不足ﾏﾄﾒ"/>
      <sheetName val="新目標"/>
      <sheetName val="14mmQfup"/>
      <sheetName val="ﾊﾞﾙﾌﾞﾘｰｸ"/>
      <sheetName val="sheet17"/>
      <sheetName val="神奈川生産部"/>
      <sheetName val="条件表"/>
      <sheetName val="A"/>
      <sheetName val="車会集約"/>
      <sheetName val="星取表"/>
      <sheetName val="別紙3.2機能目標原価集約表"/>
      <sheetName val="納入不良"/>
      <sheetName val="表5-2 地区別CO2排出実績"/>
      <sheetName val="DIEZEL動弁相場"/>
      <sheetName val="Plant Data"/>
      <sheetName val="BoM"/>
      <sheetName val="P&amp;L"/>
      <sheetName val="391_各"/>
      <sheetName val="Sum Graph"/>
      <sheetName val="見積依頼部品一覧"/>
      <sheetName val="生涯利益計画???"/>
      <sheetName val="生涯利益計画___"/>
      <sheetName val="P.12構成・管工図より"/>
      <sheetName val="PU"/>
      <sheetName val="応力線図"/>
      <sheetName val="VQS⑦-⑭"/>
      <sheetName val="VQS⑮"/>
      <sheetName val="PROFILE"/>
      <sheetName val="ﾏｽﾀ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班部番別"/>
      <sheetName val="89"/>
      <sheetName val="MPL 技連"/>
      <sheetName val="342E BLOCK"/>
      <sheetName val="資產負債12"/>
      <sheetName val="ﾕｰｻﾞｰ設定"/>
      <sheetName val="APEAL詳細項目"/>
      <sheetName val="iqs_data"/>
      <sheetName val="iqs_index"/>
      <sheetName val="TOC"/>
      <sheetName val="data"/>
      <sheetName val="新中部位"/>
      <sheetName val="01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TM"/>
      <sheetName val="SCH"/>
      <sheetName val="120 pre-SIc"/>
      <sheetName val=" 008 weight"/>
      <sheetName val="共用化構想書0315"/>
      <sheetName val="????"/>
      <sheetName val="5820"/>
      <sheetName val="高温放置"/>
      <sheetName val="pulldown"/>
      <sheetName val="カチオン・コストテーブル"/>
      <sheetName val="既定値"/>
      <sheetName val="特記ﾗｲﾝ３"/>
      <sheetName val=" W60A Seating_2011.3.7.xlsx"/>
      <sheetName val="設計通知"/>
      <sheetName val="集計ﾘｽﾄ"/>
      <sheetName val="外表面Ａ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ﾌﾟﾙﾀﾞｳﾝ"/>
      <sheetName val="IRR比較"/>
      <sheetName val="FR FDR W"/>
      <sheetName val="リスト"/>
      <sheetName val="SCH ?¥_x001a_ O"/>
      <sheetName val="SCH _¥_x001a_ O"/>
      <sheetName val="定義一覧"/>
      <sheetName val="IRR(簡易版)"/>
      <sheetName val="#278(IIHS)"/>
      <sheetName val="#240(SINCAP)"/>
      <sheetName val="Sheet2"/>
      <sheetName val="N値"/>
      <sheetName val="Press"/>
      <sheetName val="Material"/>
      <sheetName val="投資利益率計算"/>
      <sheetName val="MM利益・原価企画方針書ｶｸ１"/>
      <sheetName val="____"/>
      <sheetName val="販売台数"/>
      <sheetName val="comp"/>
      <sheetName val="PCAT"/>
      <sheetName val="FBC86-07"/>
      <sheetName val="10"/>
      <sheetName val="13"/>
      <sheetName val="DD96.1.18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9-BOX N値"/>
      <sheetName val="前提条件"/>
      <sheetName val="初期03"/>
      <sheetName val="テーブル"/>
      <sheetName val="DB"/>
      <sheetName val="km"/>
      <sheetName val="Vibrate test"/>
      <sheetName val="5.问题趋势图"/>
      <sheetName val="2、问题分类统计"/>
      <sheetName val="FUEL FILLER"/>
      <sheetName val="표지"/>
      <sheetName val="BND"/>
      <sheetName val="マスタ"/>
      <sheetName val="R Specific request "/>
      <sheetName val="?????"/>
      <sheetName val="SCH ?¥_x005f_x001a_ O"/>
      <sheetName val="SCH _¥_x005f_x001a_ O"/>
      <sheetName val="Sheet 0"/>
      <sheetName val="tZR_39區分(案)0226"/>
      <sheetName val="目的区分詳細"/>
      <sheetName val="2 问题分类统计"/>
      <sheetName val="RFQ回答、②台数展開用(20190130)"/>
      <sheetName val="車体構成"/>
      <sheetName val="342A Block"/>
      <sheetName val="奜昞柺堦棗"/>
      <sheetName val="A表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Intl Data Table"/>
      <sheetName val="色度"/>
      <sheetName val="USA-2"/>
      <sheetName val="R&amp;D estimation CAA"/>
      <sheetName val="RATES"/>
      <sheetName val="解析まとめ(NA-2WD)"/>
      <sheetName val="P.3品確結果詳細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×圧入力計算cyl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PL.BS.CF"/>
      <sheetName val="工数データ"/>
      <sheetName val="SCH _¥_x005f_x005f_x005f_x001a_ O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Assumption"/>
      <sheetName val="加工成本分析"/>
      <sheetName val="SCH ?¥_x005f_x005f_x005f_x001a_ O"/>
      <sheetName val="SCH _¥_x005f_x005f_x005f_x005f_x005f_x005f_x005f_x001a_"/>
      <sheetName val="３者性能"/>
      <sheetName val="ｉ１１９"/>
      <sheetName val="リンク元"/>
      <sheetName val="数据暂存"/>
      <sheetName val="Template"/>
      <sheetName val="PL_BS_CF"/>
      <sheetName val="業務計画"/>
      <sheetName val="#REF!"/>
      <sheetName val="Tabl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R-1.6 2・900 E370"/>
      <sheetName val="SCH _¥_x005f_x005f_x005f_x005f_x005f_x005f_x005f_x005f_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SCH_?¥_x005f_x005f_x005f_x001a__O"/>
      <sheetName val="SCH__¥_x005f_x005f_x005f_x005f_x005f_x005f_x005f_x001a_"/>
      <sheetName val="품번별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ocean voyage"/>
      <sheetName val="備考"/>
      <sheetName val="選択リスト"/>
      <sheetName val="Base"/>
      <sheetName val="Facility"/>
      <sheetName val="Bank_Balance"/>
      <sheetName val="Facility Flash"/>
      <sheetName val="車種別質量表(DFL)"/>
      <sheetName val="売売"/>
      <sheetName val="事務所引越見積書"/>
      <sheetName val="インデックス容量計算シート"/>
      <sheetName val="前提2"/>
      <sheetName val="日程管理表"/>
      <sheetName val="WJ素材費"/>
      <sheetName val="IP標時xls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分类数据"/>
      <sheetName val="C-55227AB"/>
      <sheetName val="CIPA"/>
      <sheetName val="設置場所"/>
      <sheetName val="諸元まとめ"/>
      <sheetName val="一覧と近似式"/>
      <sheetName val="SCH__¥_x005f_x005f_x005f_x005f_x005f_x005f_x005f_x005f_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A33(引三引四)"/>
      <sheetName val="Data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基準???"/>
      <sheetName val="基準___"/>
      <sheetName val="MOTO"/>
      <sheetName val="表5-2 地区別CO2排出実績"/>
      <sheetName val="外表面Ａ"/>
      <sheetName val="?選値 Pilling upu_S"/>
      <sheetName val="??? Pilling upu_S y"/>
      <sheetName val="#REF"/>
      <sheetName val="_選値 Pilling upu_S"/>
      <sheetName val="___ Pilling upu_S y"/>
      <sheetName val="Sheet1"/>
      <sheetName val="車会集約"/>
      <sheetName val="集約"/>
      <sheetName val="過不足ﾏﾄﾒ"/>
      <sheetName val="新目標"/>
      <sheetName val="14mmQfup"/>
      <sheetName val="ﾊﾞﾙﾌﾞﾘｰｸ"/>
      <sheetName val="MM利益・原価企画方針書ｶｸ１"/>
      <sheetName val="見積依頼部品一覧"/>
      <sheetName val="計算ｼｰﾄ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APRIL "/>
      <sheetName val="Summary"/>
      <sheetName val="NMT _reply"/>
      <sheetName val="最終"/>
      <sheetName val="??・??×?"/>
      <sheetName val="DIEZEL動弁相場"/>
      <sheetName val="進捗ｸﾞﾗﾌ (225)"/>
      <sheetName val="094_APP別"/>
      <sheetName val="391.各"/>
      <sheetName val="Daily"/>
      <sheetName val="残業管理"/>
      <sheetName val="総合B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__・__×_"/>
      <sheetName val="2-国内培训明细表"/>
      <sheetName val="管理费用预算表(A4)"/>
      <sheetName val="研发费用预算明细表A3"/>
      <sheetName val="制造成本预算表A3"/>
      <sheetName val="Vol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MTD"/>
      <sheetName val="A"/>
      <sheetName val="別紙3-1機能別ﾌﾞﾛｯｸ別原価目標"/>
      <sheetName val="Sheet3"/>
      <sheetName val="入出存调整表"/>
      <sheetName val="Category"/>
      <sheetName val="96Aﾗｲﾝ"/>
      <sheetName val="RRDOOR"/>
      <sheetName val="ＮIＤ週報"/>
      <sheetName val="FR FDR W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QE UK"/>
      <sheetName val="ARO(L42L) 1403Actual"/>
      <sheetName val="P3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19"/>
      <sheetName val="98年間計画"/>
      <sheetName val="ショップ一覧"/>
      <sheetName val="Forex"/>
      <sheetName val="SCHEDULE"/>
      <sheetName val="総合表"/>
      <sheetName val="aA32"/>
      <sheetName val="PT1"/>
      <sheetName val="付録ｼｰﾄ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ÔïWñ"/>
      <sheetName val="物流费用预算表(A4)"/>
      <sheetName val="销售费用预算表(A4)"/>
      <sheetName val="信息费用预算表(A4) "/>
      <sheetName val="tZR_39區分(案)0226"/>
      <sheetName val="Data①"/>
      <sheetName val="Data⓪"/>
      <sheetName val="Data(実行)"/>
      <sheetName val="89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ＢＭＰ塗装直材"/>
      <sheetName val="DE"/>
      <sheetName val="Base"/>
      <sheetName val="销售收入A4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2. Semis-labour(CP)"/>
      <sheetName val="大纲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数据字典"/>
      <sheetName val="附_科室任务"/>
      <sheetName val="附.组织"/>
      <sheetName val="附_质量分析会议分类"/>
      <sheetName val="1.1故障现象"/>
      <sheetName val="附-公式信息"/>
      <sheetName val="納場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Capex"/>
      <sheetName val="Headcount Reduction"/>
      <sheetName val="90檢討稿_實際"/>
      <sheetName val="直接费测算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附-不符合项分类"/>
      <sheetName val="20"/>
      <sheetName val="21"/>
      <sheetName val="PROTOA-P"/>
      <sheetName val="01重点管理ｴﾘｱ"/>
      <sheetName val="营销1"/>
      <sheetName val="2.0TDI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指标释义"/>
      <sheetName val="ALLEMAGNE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7B38-A5D5-4ED9-BF73-B4E80AC6B93E}">
  <dimension ref="A1:W65"/>
  <sheetViews>
    <sheetView tabSelected="1" zoomScale="70" zoomScaleNormal="70" zoomScaleSheetLayoutView="70" workbookViewId="0">
      <selection sqref="A1:XFD1"/>
    </sheetView>
  </sheetViews>
  <sheetFormatPr defaultRowHeight="14.25"/>
  <cols>
    <col min="1" max="2" width="2.125" style="554" customWidth="1"/>
    <col min="3" max="3" width="27.5" style="554" customWidth="1"/>
    <col min="4" max="4" width="12.125" style="554" bestFit="1" customWidth="1"/>
    <col min="5" max="13" width="13.125" style="554" customWidth="1"/>
    <col min="14" max="14" width="10.625" style="554" customWidth="1"/>
    <col min="15" max="15" width="13.125" style="554" customWidth="1"/>
    <col min="16" max="16" width="10.625" style="554" customWidth="1"/>
    <col min="17" max="17" width="13.125" style="554" customWidth="1"/>
    <col min="18" max="18" width="10.625" style="554" customWidth="1"/>
    <col min="19" max="19" width="13.125" style="554" customWidth="1"/>
    <col min="20" max="20" width="10.625" style="554" customWidth="1"/>
    <col min="21" max="21" width="13.125" style="554" customWidth="1"/>
    <col min="22" max="22" width="10.625" style="554" customWidth="1"/>
    <col min="23" max="23" width="2.125" style="554" customWidth="1"/>
    <col min="24" max="16384" width="9" style="554"/>
  </cols>
  <sheetData>
    <row r="1" spans="1:23" s="452" customFormat="1" ht="20.25" customHeight="1">
      <c r="A1" s="535" t="s">
        <v>0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</row>
    <row r="2" spans="1:23" ht="20.100000000000001" customHeight="1">
      <c r="A2" s="548"/>
      <c r="B2" s="549" t="s">
        <v>1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1"/>
      <c r="N2" s="552"/>
      <c r="O2" s="551"/>
      <c r="P2" s="553"/>
      <c r="Q2" s="551"/>
      <c r="R2" s="551"/>
      <c r="S2" s="551"/>
      <c r="T2" s="551"/>
      <c r="U2" s="551"/>
      <c r="V2" s="551"/>
      <c r="W2" s="548"/>
    </row>
    <row r="3" spans="1:23" ht="20.100000000000001" customHeight="1" thickBot="1">
      <c r="A3" s="555"/>
      <c r="B3" s="551"/>
      <c r="C3" s="551"/>
      <c r="D3" s="551"/>
      <c r="E3" s="556"/>
      <c r="F3" s="556"/>
      <c r="G3" s="557"/>
      <c r="H3" s="557"/>
      <c r="I3" s="557"/>
      <c r="J3" s="557"/>
      <c r="K3" s="557"/>
      <c r="L3" s="557"/>
      <c r="M3" s="556"/>
      <c r="N3" s="558"/>
      <c r="O3" s="556"/>
      <c r="P3" s="559"/>
      <c r="Q3" s="557"/>
      <c r="R3" s="557"/>
      <c r="S3" s="557"/>
      <c r="T3" s="557"/>
      <c r="U3" s="557"/>
      <c r="V3" s="560" t="s">
        <v>303</v>
      </c>
      <c r="W3" s="548"/>
    </row>
    <row r="4" spans="1:23" ht="20.100000000000001" customHeight="1">
      <c r="A4" s="555"/>
      <c r="B4" s="965"/>
      <c r="C4" s="966"/>
      <c r="D4" s="966"/>
      <c r="E4" s="561">
        <v>2022</v>
      </c>
      <c r="F4" s="562"/>
      <c r="G4" s="562"/>
      <c r="H4" s="562"/>
      <c r="I4" s="562"/>
      <c r="J4" s="562"/>
      <c r="K4" s="562"/>
      <c r="L4" s="562"/>
      <c r="M4" s="561">
        <v>2023</v>
      </c>
      <c r="N4" s="563"/>
      <c r="O4" s="563"/>
      <c r="P4" s="563"/>
      <c r="Q4" s="563"/>
      <c r="R4" s="563"/>
      <c r="S4" s="563"/>
      <c r="T4" s="563"/>
      <c r="U4" s="563"/>
      <c r="V4" s="564"/>
      <c r="W4" s="548"/>
    </row>
    <row r="5" spans="1:23" ht="39.950000000000003" customHeight="1" thickBot="1">
      <c r="A5" s="555"/>
      <c r="B5" s="967"/>
      <c r="C5" s="968"/>
      <c r="D5" s="968"/>
      <c r="E5" s="565" t="s">
        <v>4</v>
      </c>
      <c r="F5" s="566" t="s">
        <v>5</v>
      </c>
      <c r="G5" s="567" t="s">
        <v>6</v>
      </c>
      <c r="H5" s="568" t="s">
        <v>7</v>
      </c>
      <c r="I5" s="569" t="s">
        <v>304</v>
      </c>
      <c r="J5" s="570" t="s">
        <v>8</v>
      </c>
      <c r="K5" s="571" t="s">
        <v>9</v>
      </c>
      <c r="L5" s="571" t="s">
        <v>3</v>
      </c>
      <c r="M5" s="572" t="s">
        <v>114</v>
      </c>
      <c r="N5" s="573" t="s">
        <v>305</v>
      </c>
      <c r="O5" s="574" t="s">
        <v>115</v>
      </c>
      <c r="P5" s="575" t="s">
        <v>305</v>
      </c>
      <c r="Q5" s="571" t="s">
        <v>116</v>
      </c>
      <c r="R5" s="576" t="s">
        <v>305</v>
      </c>
      <c r="S5" s="568" t="s">
        <v>117</v>
      </c>
      <c r="T5" s="573" t="s">
        <v>305</v>
      </c>
      <c r="U5" s="571" t="s">
        <v>304</v>
      </c>
      <c r="V5" s="577" t="s">
        <v>305</v>
      </c>
      <c r="W5" s="548"/>
    </row>
    <row r="6" spans="1:23" ht="20.100000000000001" customHeight="1" thickTop="1">
      <c r="A6" s="555"/>
      <c r="B6" s="578" t="s">
        <v>10</v>
      </c>
      <c r="C6" s="579"/>
      <c r="D6" s="580" t="s">
        <v>11</v>
      </c>
      <c r="E6" s="581">
        <v>889582</v>
      </c>
      <c r="F6" s="582">
        <v>1035065</v>
      </c>
      <c r="G6" s="583">
        <v>1924647</v>
      </c>
      <c r="H6" s="584">
        <v>1081107</v>
      </c>
      <c r="I6" s="585">
        <v>3005754</v>
      </c>
      <c r="J6" s="582">
        <v>1381860</v>
      </c>
      <c r="K6" s="583">
        <v>2462967</v>
      </c>
      <c r="L6" s="586">
        <v>4387614</v>
      </c>
      <c r="M6" s="587">
        <v>1069484</v>
      </c>
      <c r="N6" s="588">
        <f>M6/E6-1</f>
        <v>0.20223205955156476</v>
      </c>
      <c r="O6" s="589">
        <v>1157248</v>
      </c>
      <c r="P6" s="590">
        <f>O6/F6-1</f>
        <v>0.11804379435107948</v>
      </c>
      <c r="Q6" s="591">
        <v>2226732</v>
      </c>
      <c r="R6" s="590">
        <f>Q6/G6-1</f>
        <v>0.15695605479862018</v>
      </c>
      <c r="S6" s="584">
        <v>1171790</v>
      </c>
      <c r="T6" s="588">
        <f>S6/H6-1</f>
        <v>8.3879763982658506E-2</v>
      </c>
      <c r="U6" s="591">
        <v>3398522</v>
      </c>
      <c r="V6" s="592">
        <f>U6/I6-1</f>
        <v>0.13067203769836122</v>
      </c>
      <c r="W6" s="548"/>
    </row>
    <row r="7" spans="1:23" ht="20.100000000000001" customHeight="1">
      <c r="A7" s="555"/>
      <c r="B7" s="578"/>
      <c r="C7" s="557"/>
      <c r="D7" s="593" t="s">
        <v>12</v>
      </c>
      <c r="E7" s="594">
        <v>89419</v>
      </c>
      <c r="F7" s="595">
        <v>116456</v>
      </c>
      <c r="G7" s="596">
        <v>205875</v>
      </c>
      <c r="H7" s="597">
        <v>104379</v>
      </c>
      <c r="I7" s="598">
        <v>310254</v>
      </c>
      <c r="J7" s="595">
        <v>144195</v>
      </c>
      <c r="K7" s="596">
        <v>248574</v>
      </c>
      <c r="L7" s="599">
        <v>454449</v>
      </c>
      <c r="M7" s="600">
        <v>106473</v>
      </c>
      <c r="N7" s="601">
        <f t="shared" ref="N7:N62" si="0">M7/E7-1</f>
        <v>0.19072009304510229</v>
      </c>
      <c r="O7" s="602">
        <v>121374</v>
      </c>
      <c r="P7" s="603">
        <f>O7/F7-1</f>
        <v>4.2230542007281713E-2</v>
      </c>
      <c r="Q7" s="604">
        <v>227847</v>
      </c>
      <c r="R7" s="603">
        <f>Q7/G7-1</f>
        <v>0.10672495446265939</v>
      </c>
      <c r="S7" s="597">
        <v>108536</v>
      </c>
      <c r="T7" s="601">
        <f t="shared" ref="T7:T62" si="1">S7/H7-1</f>
        <v>3.9826018643596806E-2</v>
      </c>
      <c r="U7" s="604">
        <v>336383</v>
      </c>
      <c r="V7" s="605">
        <f t="shared" ref="V7" si="2">U7/I7-1</f>
        <v>8.4218092272782874E-2</v>
      </c>
      <c r="W7" s="548"/>
    </row>
    <row r="8" spans="1:23" ht="20.100000000000001" customHeight="1">
      <c r="A8" s="555"/>
      <c r="B8" s="606"/>
      <c r="C8" s="607"/>
      <c r="D8" s="608" t="s">
        <v>13</v>
      </c>
      <c r="E8" s="609">
        <f t="shared" ref="E8:M8" si="3">E7/E6</f>
        <v>0.10051799609254684</v>
      </c>
      <c r="F8" s="610">
        <f t="shared" si="3"/>
        <v>0.11251080849994928</v>
      </c>
      <c r="G8" s="611">
        <f t="shared" si="3"/>
        <v>0.10696766731769514</v>
      </c>
      <c r="H8" s="612">
        <f t="shared" si="3"/>
        <v>9.6548260255460372E-2</v>
      </c>
      <c r="I8" s="613">
        <f t="shared" si="3"/>
        <v>0.10322002399397955</v>
      </c>
      <c r="J8" s="610">
        <f t="shared" si="3"/>
        <v>0.10434848682210933</v>
      </c>
      <c r="K8" s="611">
        <f t="shared" si="3"/>
        <v>0.10092461652957592</v>
      </c>
      <c r="L8" s="614">
        <f t="shared" si="3"/>
        <v>0.10357542846749965</v>
      </c>
      <c r="M8" s="615">
        <f t="shared" si="3"/>
        <v>9.9555486571094101E-2</v>
      </c>
      <c r="N8" s="616">
        <f>(M8-E8)*100</f>
        <v>-9.6250952145274238E-2</v>
      </c>
      <c r="O8" s="617">
        <f>O7/O6</f>
        <v>0.10488158113040592</v>
      </c>
      <c r="P8" s="618">
        <f>(O8-F8)*100</f>
        <v>-0.76292273695433566</v>
      </c>
      <c r="Q8" s="619">
        <f>Q7/Q6</f>
        <v>0.10232349469985612</v>
      </c>
      <c r="R8" s="618">
        <f>(Q8-G8)*100</f>
        <v>-0.4644172617839018</v>
      </c>
      <c r="S8" s="612">
        <f>S7/S6</f>
        <v>9.262410500174946E-2</v>
      </c>
      <c r="T8" s="616">
        <f>(S8-H8)*100</f>
        <v>-0.3924155253710912</v>
      </c>
      <c r="U8" s="619">
        <f>U7/U6</f>
        <v>9.8979203312498792E-2</v>
      </c>
      <c r="V8" s="620">
        <f>(U8-I8)*100</f>
        <v>-0.42408206814807531</v>
      </c>
      <c r="W8" s="548"/>
    </row>
    <row r="9" spans="1:23" ht="20.100000000000001" customHeight="1">
      <c r="A9" s="555"/>
      <c r="B9" s="578"/>
      <c r="C9" s="621" t="s">
        <v>14</v>
      </c>
      <c r="D9" s="622" t="s">
        <v>35</v>
      </c>
      <c r="E9" s="623">
        <v>3459393</v>
      </c>
      <c r="F9" s="624">
        <v>3395607</v>
      </c>
      <c r="G9" s="625">
        <v>6855000</v>
      </c>
      <c r="H9" s="626">
        <v>3557098</v>
      </c>
      <c r="I9" s="627">
        <v>10412098</v>
      </c>
      <c r="J9" s="624">
        <v>3543160</v>
      </c>
      <c r="K9" s="625">
        <v>7100258</v>
      </c>
      <c r="L9" s="628">
        <v>13955258</v>
      </c>
      <c r="M9" s="629">
        <v>4051085</v>
      </c>
      <c r="N9" s="630">
        <f t="shared" si="0"/>
        <v>0.1710392545744297</v>
      </c>
      <c r="O9" s="631">
        <v>4003097</v>
      </c>
      <c r="P9" s="632">
        <f>O9/F9-1</f>
        <v>0.17890468478831623</v>
      </c>
      <c r="Q9" s="633">
        <v>8054182</v>
      </c>
      <c r="R9" s="632">
        <f>Q9/G9-1</f>
        <v>0.17493537563822037</v>
      </c>
      <c r="S9" s="626">
        <v>3845998</v>
      </c>
      <c r="T9" s="630">
        <f t="shared" si="1"/>
        <v>8.1217891663372788E-2</v>
      </c>
      <c r="U9" s="633">
        <v>11900180</v>
      </c>
      <c r="V9" s="634">
        <f t="shared" ref="V9:V10" si="4">U9/I9-1</f>
        <v>0.14291855493484595</v>
      </c>
      <c r="W9" s="548"/>
    </row>
    <row r="10" spans="1:23" ht="20.100000000000001" customHeight="1">
      <c r="A10" s="555"/>
      <c r="B10" s="578"/>
      <c r="C10" s="621"/>
      <c r="D10" s="593" t="s">
        <v>295</v>
      </c>
      <c r="E10" s="594">
        <v>183170</v>
      </c>
      <c r="F10" s="595">
        <v>154086</v>
      </c>
      <c r="G10" s="596">
        <v>337256</v>
      </c>
      <c r="H10" s="597">
        <v>191012</v>
      </c>
      <c r="I10" s="598">
        <v>528268</v>
      </c>
      <c r="J10" s="595">
        <v>235818</v>
      </c>
      <c r="K10" s="596">
        <v>426830</v>
      </c>
      <c r="L10" s="599">
        <v>764086</v>
      </c>
      <c r="M10" s="600">
        <v>244352</v>
      </c>
      <c r="N10" s="601">
        <f t="shared" si="0"/>
        <v>0.33401757929791986</v>
      </c>
      <c r="O10" s="602">
        <v>216878</v>
      </c>
      <c r="P10" s="603">
        <f>O10/F10-1</f>
        <v>0.40751268771984472</v>
      </c>
      <c r="Q10" s="604">
        <v>461230</v>
      </c>
      <c r="R10" s="603">
        <f>Q10/G10-1</f>
        <v>0.36759612875679015</v>
      </c>
      <c r="S10" s="597">
        <v>201747</v>
      </c>
      <c r="T10" s="601">
        <f t="shared" si="1"/>
        <v>5.6200657550310895E-2</v>
      </c>
      <c r="U10" s="604">
        <v>662977</v>
      </c>
      <c r="V10" s="605">
        <f t="shared" si="4"/>
        <v>0.25500124936585222</v>
      </c>
      <c r="W10" s="548"/>
    </row>
    <row r="11" spans="1:23" ht="20.100000000000001" customHeight="1">
      <c r="A11" s="555"/>
      <c r="B11" s="578"/>
      <c r="C11" s="635"/>
      <c r="D11" s="636" t="s">
        <v>296</v>
      </c>
      <c r="E11" s="637">
        <f t="shared" ref="E11:M11" si="5">E10/E9</f>
        <v>5.2948595317155352E-2</v>
      </c>
      <c r="F11" s="638">
        <f t="shared" si="5"/>
        <v>4.5378042865384598E-2</v>
      </c>
      <c r="G11" s="639">
        <f t="shared" si="5"/>
        <v>4.919854121079504E-2</v>
      </c>
      <c r="H11" s="640">
        <f t="shared" si="5"/>
        <v>5.3698829776407622E-2</v>
      </c>
      <c r="I11" s="641">
        <f t="shared" si="5"/>
        <v>5.0735980395113456E-2</v>
      </c>
      <c r="J11" s="638">
        <f t="shared" si="5"/>
        <v>6.6555842806985857E-2</v>
      </c>
      <c r="K11" s="639">
        <f t="shared" si="5"/>
        <v>6.0114716958172505E-2</v>
      </c>
      <c r="L11" s="642">
        <f t="shared" si="5"/>
        <v>5.4752552765416448E-2</v>
      </c>
      <c r="M11" s="643">
        <f t="shared" si="5"/>
        <v>6.0317667982774985E-2</v>
      </c>
      <c r="N11" s="644">
        <f>(M11-E11)*100</f>
        <v>0.73690726656196337</v>
      </c>
      <c r="O11" s="645">
        <f>O10/O9</f>
        <v>5.4177553029566859E-2</v>
      </c>
      <c r="P11" s="646">
        <f>(O11-F11)*100</f>
        <v>0.87995101641822615</v>
      </c>
      <c r="Q11" s="647">
        <f>Q10/Q9</f>
        <v>5.7265902359792717E-2</v>
      </c>
      <c r="R11" s="646">
        <f>(Q11-G11)*100</f>
        <v>0.80673611489976771</v>
      </c>
      <c r="S11" s="640">
        <f>S10/S9</f>
        <v>5.245634553112092E-2</v>
      </c>
      <c r="T11" s="644">
        <f>(S11-H11)*100</f>
        <v>-0.12424842452867027</v>
      </c>
      <c r="U11" s="647">
        <f>U10/U9</f>
        <v>5.5711510246063502E-2</v>
      </c>
      <c r="V11" s="648">
        <f>(U11-I11)*100</f>
        <v>0.49755298509500456</v>
      </c>
      <c r="W11" s="548"/>
    </row>
    <row r="12" spans="1:23" ht="20.100000000000001" customHeight="1">
      <c r="A12" s="555"/>
      <c r="B12" s="578"/>
      <c r="C12" s="621" t="s">
        <v>15</v>
      </c>
      <c r="D12" s="622" t="s">
        <v>35</v>
      </c>
      <c r="E12" s="623">
        <v>425108</v>
      </c>
      <c r="F12" s="624">
        <v>387255</v>
      </c>
      <c r="G12" s="625">
        <v>812363</v>
      </c>
      <c r="H12" s="626">
        <v>345217</v>
      </c>
      <c r="I12" s="627">
        <v>1157580</v>
      </c>
      <c r="J12" s="649">
        <v>347371</v>
      </c>
      <c r="K12" s="625">
        <v>692588</v>
      </c>
      <c r="L12" s="628">
        <v>1504951</v>
      </c>
      <c r="M12" s="629">
        <v>465421</v>
      </c>
      <c r="N12" s="630">
        <f t="shared" si="0"/>
        <v>9.4830019665590903E-2</v>
      </c>
      <c r="O12" s="631">
        <v>445684</v>
      </c>
      <c r="P12" s="632">
        <f>O12/F12-1</f>
        <v>0.15087991116964283</v>
      </c>
      <c r="Q12" s="633">
        <v>911105</v>
      </c>
      <c r="R12" s="632">
        <f>Q12/G12-1</f>
        <v>0.12154911043462091</v>
      </c>
      <c r="S12" s="626">
        <v>404694</v>
      </c>
      <c r="T12" s="630">
        <f t="shared" si="1"/>
        <v>0.1722887343323185</v>
      </c>
      <c r="U12" s="633">
        <v>1315799</v>
      </c>
      <c r="V12" s="634">
        <f t="shared" ref="V12:V13" si="6">U12/I12-1</f>
        <v>0.13668083415401089</v>
      </c>
      <c r="W12" s="548"/>
    </row>
    <row r="13" spans="1:23" ht="20.100000000000001" customHeight="1">
      <c r="A13" s="551"/>
      <c r="B13" s="578"/>
      <c r="C13" s="621"/>
      <c r="D13" s="593" t="s">
        <v>295</v>
      </c>
      <c r="E13" s="594">
        <v>21324</v>
      </c>
      <c r="F13" s="595">
        <v>16438</v>
      </c>
      <c r="G13" s="596">
        <v>37762</v>
      </c>
      <c r="H13" s="597">
        <v>16639</v>
      </c>
      <c r="I13" s="598">
        <v>54401</v>
      </c>
      <c r="J13" s="595">
        <v>20470</v>
      </c>
      <c r="K13" s="596">
        <v>37109</v>
      </c>
      <c r="L13" s="599">
        <v>74871</v>
      </c>
      <c r="M13" s="600">
        <v>27310</v>
      </c>
      <c r="N13" s="601">
        <f t="shared" si="0"/>
        <v>0.28071656349652963</v>
      </c>
      <c r="O13" s="602">
        <v>22449</v>
      </c>
      <c r="P13" s="603">
        <f>O13/F13-1</f>
        <v>0.36567708967027612</v>
      </c>
      <c r="Q13" s="604">
        <v>49759</v>
      </c>
      <c r="R13" s="603">
        <f>Q13/G13-1</f>
        <v>0.3177003336687676</v>
      </c>
      <c r="S13" s="597">
        <v>21149</v>
      </c>
      <c r="T13" s="601">
        <f t="shared" si="1"/>
        <v>0.27104994290522266</v>
      </c>
      <c r="U13" s="604">
        <v>70908</v>
      </c>
      <c r="V13" s="605">
        <f t="shared" si="6"/>
        <v>0.3034319222073123</v>
      </c>
      <c r="W13" s="548"/>
    </row>
    <row r="14" spans="1:23" ht="20.100000000000001" customHeight="1">
      <c r="A14" s="555"/>
      <c r="B14" s="578"/>
      <c r="C14" s="635"/>
      <c r="D14" s="636" t="s">
        <v>296</v>
      </c>
      <c r="E14" s="637">
        <f t="shared" ref="E14:M14" si="7">E13/E12</f>
        <v>5.0161370757548673E-2</v>
      </c>
      <c r="F14" s="638">
        <f t="shared" si="7"/>
        <v>4.244748292468787E-2</v>
      </c>
      <c r="G14" s="639">
        <f t="shared" si="7"/>
        <v>4.6484145634402355E-2</v>
      </c>
      <c r="H14" s="640">
        <f t="shared" si="7"/>
        <v>4.819866924282408E-2</v>
      </c>
      <c r="I14" s="641">
        <f t="shared" si="7"/>
        <v>4.6995456037595675E-2</v>
      </c>
      <c r="J14" s="638">
        <f t="shared" si="7"/>
        <v>5.8928350380428991E-2</v>
      </c>
      <c r="K14" s="639">
        <f t="shared" si="7"/>
        <v>5.3580194863324229E-2</v>
      </c>
      <c r="L14" s="642">
        <f t="shared" si="7"/>
        <v>4.9749792518161723E-2</v>
      </c>
      <c r="M14" s="643">
        <f t="shared" si="7"/>
        <v>5.8678057070909992E-2</v>
      </c>
      <c r="N14" s="644">
        <f>(M14-E14)*100</f>
        <v>0.85166863133613191</v>
      </c>
      <c r="O14" s="645">
        <f>O13/O12</f>
        <v>5.0369768715053713E-2</v>
      </c>
      <c r="P14" s="646">
        <f>(O14-F14)*100</f>
        <v>0.79222857903658439</v>
      </c>
      <c r="Q14" s="647">
        <f>Q13/Q12</f>
        <v>5.4613902898129195E-2</v>
      </c>
      <c r="R14" s="646">
        <f>(Q14-G14)*100</f>
        <v>0.812975726372684</v>
      </c>
      <c r="S14" s="640">
        <f>S13/S12</f>
        <v>5.225923784390181E-2</v>
      </c>
      <c r="T14" s="644">
        <f>(S14-H14)*100</f>
        <v>0.40605686010777298</v>
      </c>
      <c r="U14" s="647">
        <f>U13/U12</f>
        <v>5.3889689838645567E-2</v>
      </c>
      <c r="V14" s="648">
        <f>(U14-I14)*100</f>
        <v>0.68942338010498927</v>
      </c>
      <c r="W14" s="548"/>
    </row>
    <row r="15" spans="1:23" ht="20.100000000000001" customHeight="1">
      <c r="A15" s="555"/>
      <c r="B15" s="578"/>
      <c r="C15" s="621" t="s">
        <v>16</v>
      </c>
      <c r="D15" s="622" t="s">
        <v>35</v>
      </c>
      <c r="E15" s="623">
        <v>265042</v>
      </c>
      <c r="F15" s="624">
        <v>260103</v>
      </c>
      <c r="G15" s="625">
        <v>525145</v>
      </c>
      <c r="H15" s="626">
        <v>307531</v>
      </c>
      <c r="I15" s="627">
        <v>832676</v>
      </c>
      <c r="J15" s="624">
        <v>323796</v>
      </c>
      <c r="K15" s="625">
        <v>631327</v>
      </c>
      <c r="L15" s="628">
        <v>1156472</v>
      </c>
      <c r="M15" s="629">
        <v>317961</v>
      </c>
      <c r="N15" s="630">
        <f t="shared" si="0"/>
        <v>0.19966269496909916</v>
      </c>
      <c r="O15" s="631">
        <v>342754</v>
      </c>
      <c r="P15" s="632">
        <f>O15/F15-1</f>
        <v>0.31776257867075741</v>
      </c>
      <c r="Q15" s="633">
        <v>660715</v>
      </c>
      <c r="R15" s="632">
        <f>Q15/G15-1</f>
        <v>0.25815727084900364</v>
      </c>
      <c r="S15" s="626">
        <v>385592</v>
      </c>
      <c r="T15" s="630">
        <f t="shared" si="1"/>
        <v>0.25383132107007089</v>
      </c>
      <c r="U15" s="633">
        <v>1046307</v>
      </c>
      <c r="V15" s="634">
        <f t="shared" ref="V15:V16" si="8">U15/I15-1</f>
        <v>0.25655957419212272</v>
      </c>
      <c r="W15" s="548"/>
    </row>
    <row r="16" spans="1:23" ht="20.100000000000001" customHeight="1">
      <c r="A16" s="555"/>
      <c r="B16" s="578"/>
      <c r="C16" s="621"/>
      <c r="D16" s="593" t="s">
        <v>295</v>
      </c>
      <c r="E16" s="594">
        <v>41833</v>
      </c>
      <c r="F16" s="595">
        <v>33523</v>
      </c>
      <c r="G16" s="596">
        <v>75356</v>
      </c>
      <c r="H16" s="597">
        <v>48347</v>
      </c>
      <c r="I16" s="598">
        <v>123703</v>
      </c>
      <c r="J16" s="595">
        <v>59466</v>
      </c>
      <c r="K16" s="596">
        <v>107813</v>
      </c>
      <c r="L16" s="599">
        <v>183169</v>
      </c>
      <c r="M16" s="600">
        <v>56296</v>
      </c>
      <c r="N16" s="601">
        <f t="shared" si="0"/>
        <v>0.3457318385007051</v>
      </c>
      <c r="O16" s="602">
        <v>60174</v>
      </c>
      <c r="P16" s="603">
        <f>O16/F16-1</f>
        <v>0.7950064135071444</v>
      </c>
      <c r="Q16" s="604">
        <v>116470</v>
      </c>
      <c r="R16" s="603">
        <f>Q16/G16-1</f>
        <v>0.54559690004777317</v>
      </c>
      <c r="S16" s="597">
        <v>66108</v>
      </c>
      <c r="T16" s="601">
        <f t="shared" si="1"/>
        <v>0.3673650898711398</v>
      </c>
      <c r="U16" s="604">
        <v>182578</v>
      </c>
      <c r="V16" s="605">
        <f t="shared" si="8"/>
        <v>0.47593833617616377</v>
      </c>
      <c r="W16" s="548"/>
    </row>
    <row r="17" spans="1:23" ht="20.100000000000001" customHeight="1">
      <c r="A17" s="555"/>
      <c r="B17" s="578"/>
      <c r="C17" s="635"/>
      <c r="D17" s="636" t="s">
        <v>296</v>
      </c>
      <c r="E17" s="637">
        <f t="shared" ref="E17:M17" si="9">E16/E15</f>
        <v>0.1578353619426355</v>
      </c>
      <c r="F17" s="638">
        <f t="shared" si="9"/>
        <v>0.12888355766753939</v>
      </c>
      <c r="G17" s="639">
        <f t="shared" si="9"/>
        <v>0.14349560597549249</v>
      </c>
      <c r="H17" s="640">
        <f t="shared" si="9"/>
        <v>0.15721016743027533</v>
      </c>
      <c r="I17" s="641">
        <f t="shared" si="9"/>
        <v>0.14856078474700843</v>
      </c>
      <c r="J17" s="638">
        <f t="shared" si="9"/>
        <v>0.1836526701997554</v>
      </c>
      <c r="K17" s="639">
        <f t="shared" si="9"/>
        <v>0.17077204047981473</v>
      </c>
      <c r="L17" s="642">
        <f t="shared" si="9"/>
        <v>0.15838602231614773</v>
      </c>
      <c r="M17" s="643">
        <f t="shared" si="9"/>
        <v>0.17705316060774748</v>
      </c>
      <c r="N17" s="644">
        <f>(M17-E17)*100</f>
        <v>1.9217798665111974</v>
      </c>
      <c r="O17" s="645">
        <f>O16/O15</f>
        <v>0.17556031439458036</v>
      </c>
      <c r="P17" s="646">
        <f>(O17-F17)*100</f>
        <v>4.6676756727040969</v>
      </c>
      <c r="Q17" s="647">
        <f>Q16/Q15</f>
        <v>0.1762787283473207</v>
      </c>
      <c r="R17" s="646">
        <f>(Q17-G17)*100</f>
        <v>3.2783122371828206</v>
      </c>
      <c r="S17" s="640">
        <f>S16/S15</f>
        <v>0.1714454656735617</v>
      </c>
      <c r="T17" s="644">
        <f>(S17-H17)*100</f>
        <v>1.4235298243286372</v>
      </c>
      <c r="U17" s="647">
        <f>U16/U15</f>
        <v>0.17449754230832826</v>
      </c>
      <c r="V17" s="648">
        <f>(U17-I17)*100</f>
        <v>2.593675756131983</v>
      </c>
      <c r="W17" s="548"/>
    </row>
    <row r="18" spans="1:23" ht="20.100000000000001" customHeight="1">
      <c r="A18" s="555"/>
      <c r="B18" s="578"/>
      <c r="C18" s="621" t="s">
        <v>17</v>
      </c>
      <c r="D18" s="622" t="s">
        <v>35</v>
      </c>
      <c r="E18" s="623">
        <v>1772</v>
      </c>
      <c r="F18" s="624">
        <v>1747</v>
      </c>
      <c r="G18" s="625">
        <v>3519</v>
      </c>
      <c r="H18" s="626">
        <v>1794</v>
      </c>
      <c r="I18" s="627">
        <v>5313</v>
      </c>
      <c r="J18" s="624">
        <v>1763</v>
      </c>
      <c r="K18" s="625">
        <v>3557</v>
      </c>
      <c r="L18" s="628">
        <v>7076</v>
      </c>
      <c r="M18" s="629">
        <v>1561</v>
      </c>
      <c r="N18" s="630">
        <f t="shared" si="0"/>
        <v>-0.11907449209932275</v>
      </c>
      <c r="O18" s="631">
        <v>2436</v>
      </c>
      <c r="P18" s="632">
        <f>O18/F18-1</f>
        <v>0.39439038351459654</v>
      </c>
      <c r="Q18" s="633">
        <v>3997</v>
      </c>
      <c r="R18" s="632">
        <f>Q18/G18-1</f>
        <v>0.13583404376243258</v>
      </c>
      <c r="S18" s="626">
        <v>2077</v>
      </c>
      <c r="T18" s="630">
        <f t="shared" si="1"/>
        <v>0.15774804905239681</v>
      </c>
      <c r="U18" s="633">
        <v>6074</v>
      </c>
      <c r="V18" s="634">
        <f t="shared" ref="V18:V19" si="10">U18/I18-1</f>
        <v>0.14323357801618664</v>
      </c>
      <c r="W18" s="548"/>
    </row>
    <row r="19" spans="1:23" ht="20.100000000000001" customHeight="1">
      <c r="A19" s="555"/>
      <c r="B19" s="578"/>
      <c r="C19" s="621"/>
      <c r="D19" s="593" t="s">
        <v>295</v>
      </c>
      <c r="E19" s="594">
        <v>336</v>
      </c>
      <c r="F19" s="595">
        <v>391</v>
      </c>
      <c r="G19" s="596">
        <v>727</v>
      </c>
      <c r="H19" s="597">
        <v>245</v>
      </c>
      <c r="I19" s="598">
        <v>972</v>
      </c>
      <c r="J19" s="595">
        <v>400</v>
      </c>
      <c r="K19" s="596">
        <v>645</v>
      </c>
      <c r="L19" s="599">
        <v>1372</v>
      </c>
      <c r="M19" s="600">
        <v>338</v>
      </c>
      <c r="N19" s="601">
        <f t="shared" si="0"/>
        <v>5.9523809523809312E-3</v>
      </c>
      <c r="O19" s="602">
        <v>349</v>
      </c>
      <c r="P19" s="603">
        <f>O19/F19-1</f>
        <v>-0.10741687979539638</v>
      </c>
      <c r="Q19" s="604">
        <v>687</v>
      </c>
      <c r="R19" s="603">
        <f>Q19/G19-1</f>
        <v>-5.5020632737276531E-2</v>
      </c>
      <c r="S19" s="597">
        <v>268</v>
      </c>
      <c r="T19" s="601">
        <f t="shared" si="1"/>
        <v>9.3877551020408179E-2</v>
      </c>
      <c r="U19" s="604">
        <v>955</v>
      </c>
      <c r="V19" s="605">
        <f t="shared" si="10"/>
        <v>-1.7489711934156382E-2</v>
      </c>
      <c r="W19" s="548"/>
    </row>
    <row r="20" spans="1:23" ht="20.100000000000001" customHeight="1">
      <c r="A20" s="555"/>
      <c r="B20" s="650"/>
      <c r="C20" s="651"/>
      <c r="D20" s="608" t="s">
        <v>296</v>
      </c>
      <c r="E20" s="609">
        <f t="shared" ref="E20:M20" si="11">E19/E18</f>
        <v>0.18961625282167044</v>
      </c>
      <c r="F20" s="610">
        <f t="shared" si="11"/>
        <v>0.22381224957069262</v>
      </c>
      <c r="G20" s="611">
        <f t="shared" si="11"/>
        <v>0.20659278204035236</v>
      </c>
      <c r="H20" s="612">
        <f t="shared" si="11"/>
        <v>0.13656633221850614</v>
      </c>
      <c r="I20" s="613">
        <f t="shared" si="11"/>
        <v>0.18294748729531338</v>
      </c>
      <c r="J20" s="610">
        <f t="shared" si="11"/>
        <v>0.22688598979013047</v>
      </c>
      <c r="K20" s="611">
        <f t="shared" si="11"/>
        <v>0.18133258363789712</v>
      </c>
      <c r="L20" s="614">
        <f t="shared" si="11"/>
        <v>0.19389485585076313</v>
      </c>
      <c r="M20" s="615">
        <f t="shared" si="11"/>
        <v>0.21652786675208199</v>
      </c>
      <c r="N20" s="616">
        <f>(M20-E20)*100</f>
        <v>2.6911613930411553</v>
      </c>
      <c r="O20" s="617">
        <f>O19/O18</f>
        <v>0.14326765188834154</v>
      </c>
      <c r="P20" s="618">
        <f>(O20-F20)*100</f>
        <v>-8.0544597682351089</v>
      </c>
      <c r="Q20" s="619">
        <f>Q19/Q18</f>
        <v>0.17187890918188642</v>
      </c>
      <c r="R20" s="618">
        <f>(Q20-G20)*100</f>
        <v>-3.4713872858465944</v>
      </c>
      <c r="S20" s="612">
        <f>S19/S18</f>
        <v>0.12903225806451613</v>
      </c>
      <c r="T20" s="616">
        <f>(S20-H20)*100</f>
        <v>-0.75340741539900169</v>
      </c>
      <c r="U20" s="619">
        <f>U19/U18</f>
        <v>0.15722752716496544</v>
      </c>
      <c r="V20" s="620">
        <f>(U20-I20)*100</f>
        <v>-2.5719960130347941</v>
      </c>
      <c r="W20" s="548"/>
    </row>
    <row r="21" spans="1:23" ht="20.100000000000001" customHeight="1">
      <c r="A21" s="555"/>
      <c r="B21" s="578" t="s">
        <v>18</v>
      </c>
      <c r="C21" s="557"/>
      <c r="D21" s="622" t="s">
        <v>35</v>
      </c>
      <c r="E21" s="652">
        <v>4151315</v>
      </c>
      <c r="F21" s="653">
        <v>4044712</v>
      </c>
      <c r="G21" s="654">
        <v>8196027</v>
      </c>
      <c r="H21" s="655">
        <v>4211640</v>
      </c>
      <c r="I21" s="656">
        <v>12407667</v>
      </c>
      <c r="J21" s="653">
        <v>4216090</v>
      </c>
      <c r="K21" s="654">
        <v>8427730</v>
      </c>
      <c r="L21" s="657">
        <v>16623757</v>
      </c>
      <c r="M21" s="658">
        <v>4836028</v>
      </c>
      <c r="N21" s="659">
        <f t="shared" si="0"/>
        <v>0.16493882059058396</v>
      </c>
      <c r="O21" s="660">
        <v>4793971</v>
      </c>
      <c r="P21" s="661">
        <f>O21/F21-1</f>
        <v>0.18524409154471311</v>
      </c>
      <c r="Q21" s="662">
        <v>9629999</v>
      </c>
      <c r="R21" s="661">
        <f>Q21/G21-1</f>
        <v>0.17495940411128474</v>
      </c>
      <c r="S21" s="655">
        <v>4638361</v>
      </c>
      <c r="T21" s="659">
        <f t="shared" si="1"/>
        <v>0.10131943850851455</v>
      </c>
      <c r="U21" s="662">
        <v>14268360</v>
      </c>
      <c r="V21" s="663">
        <f t="shared" ref="V21:V22" si="12">U21/I21-1</f>
        <v>0.1499631639050274</v>
      </c>
      <c r="W21" s="548"/>
    </row>
    <row r="22" spans="1:23" ht="20.100000000000001" customHeight="1">
      <c r="A22" s="555"/>
      <c r="B22" s="578"/>
      <c r="C22" s="557"/>
      <c r="D22" s="593" t="s">
        <v>295</v>
      </c>
      <c r="E22" s="594">
        <v>246663</v>
      </c>
      <c r="F22" s="595">
        <v>204438</v>
      </c>
      <c r="G22" s="596">
        <v>451101</v>
      </c>
      <c r="H22" s="597">
        <v>256243</v>
      </c>
      <c r="I22" s="598">
        <v>707344</v>
      </c>
      <c r="J22" s="595">
        <v>316154</v>
      </c>
      <c r="K22" s="596">
        <v>572397</v>
      </c>
      <c r="L22" s="599">
        <v>1023498</v>
      </c>
      <c r="M22" s="600">
        <v>328296</v>
      </c>
      <c r="N22" s="601">
        <f t="shared" si="0"/>
        <v>0.33094951411439899</v>
      </c>
      <c r="O22" s="602">
        <v>299850</v>
      </c>
      <c r="P22" s="603">
        <f>O22/F22-1</f>
        <v>0.46670384175153345</v>
      </c>
      <c r="Q22" s="604">
        <v>628146</v>
      </c>
      <c r="R22" s="603">
        <f>Q22/G22-1</f>
        <v>0.39247308252475599</v>
      </c>
      <c r="S22" s="597">
        <v>289272</v>
      </c>
      <c r="T22" s="601">
        <f t="shared" si="1"/>
        <v>0.12889717963027292</v>
      </c>
      <c r="U22" s="604">
        <v>917418</v>
      </c>
      <c r="V22" s="605">
        <f t="shared" si="12"/>
        <v>0.29698986631681334</v>
      </c>
      <c r="W22" s="548"/>
    </row>
    <row r="23" spans="1:23" ht="20.100000000000001" customHeight="1">
      <c r="A23" s="555"/>
      <c r="B23" s="606"/>
      <c r="C23" s="607"/>
      <c r="D23" s="608" t="s">
        <v>296</v>
      </c>
      <c r="E23" s="609">
        <f t="shared" ref="E23:M23" si="13">E22/E21</f>
        <v>5.9418039825934674E-2</v>
      </c>
      <c r="F23" s="610">
        <f t="shared" si="13"/>
        <v>5.0544513428891845E-2</v>
      </c>
      <c r="G23" s="611">
        <f t="shared" si="13"/>
        <v>5.5038984132189904E-2</v>
      </c>
      <c r="H23" s="612">
        <f t="shared" si="13"/>
        <v>6.084161989153869E-2</v>
      </c>
      <c r="I23" s="613">
        <f t="shared" si="13"/>
        <v>5.7008622168857367E-2</v>
      </c>
      <c r="J23" s="610">
        <f t="shared" si="13"/>
        <v>7.4987488407505534E-2</v>
      </c>
      <c r="K23" s="611">
        <f t="shared" si="13"/>
        <v>6.7918288791881082E-2</v>
      </c>
      <c r="L23" s="614">
        <f t="shared" si="13"/>
        <v>6.156839275261302E-2</v>
      </c>
      <c r="M23" s="615">
        <f t="shared" si="13"/>
        <v>6.7885463028750037E-2</v>
      </c>
      <c r="N23" s="616">
        <f>(M23-E23)*100</f>
        <v>0.84674232028153629</v>
      </c>
      <c r="O23" s="617">
        <f>O22/O21</f>
        <v>6.2547312030047736E-2</v>
      </c>
      <c r="P23" s="618">
        <f>(O23-F23)*100</f>
        <v>1.2002798601155891</v>
      </c>
      <c r="Q23" s="619">
        <f>Q22/Q21</f>
        <v>6.5228044156598566E-2</v>
      </c>
      <c r="R23" s="618">
        <f>(Q23-G23)*100</f>
        <v>1.0189060024408663</v>
      </c>
      <c r="S23" s="612">
        <f>S22/S21</f>
        <v>6.2365132856196402E-2</v>
      </c>
      <c r="T23" s="616">
        <f>(S23-H23)*100</f>
        <v>0.15235129646577125</v>
      </c>
      <c r="U23" s="619">
        <f>U22/U21</f>
        <v>6.4297368443184774E-2</v>
      </c>
      <c r="V23" s="620">
        <f>(U23-I23)*100</f>
        <v>0.72887462743274067</v>
      </c>
      <c r="W23" s="548"/>
    </row>
    <row r="24" spans="1:23" ht="20.100000000000001" customHeight="1">
      <c r="A24" s="555"/>
      <c r="B24" s="578"/>
      <c r="C24" s="621" t="s">
        <v>19</v>
      </c>
      <c r="D24" s="622" t="s">
        <v>35</v>
      </c>
      <c r="E24" s="623">
        <v>87384</v>
      </c>
      <c r="F24" s="624">
        <v>137372</v>
      </c>
      <c r="G24" s="625">
        <v>224756</v>
      </c>
      <c r="H24" s="626">
        <v>168093</v>
      </c>
      <c r="I24" s="627">
        <v>392849</v>
      </c>
      <c r="J24" s="624">
        <v>165499</v>
      </c>
      <c r="K24" s="625">
        <v>333592</v>
      </c>
      <c r="L24" s="628">
        <v>558348</v>
      </c>
      <c r="M24" s="629">
        <v>192061</v>
      </c>
      <c r="N24" s="630">
        <f t="shared" si="0"/>
        <v>1.1978966401171838</v>
      </c>
      <c r="O24" s="631">
        <v>225654</v>
      </c>
      <c r="P24" s="632">
        <f>O24/F24-1</f>
        <v>0.64264915703345671</v>
      </c>
      <c r="Q24" s="633">
        <v>417715</v>
      </c>
      <c r="R24" s="632">
        <f>Q24/G24-1</f>
        <v>0.85852657993557457</v>
      </c>
      <c r="S24" s="626">
        <v>268411</v>
      </c>
      <c r="T24" s="630">
        <f t="shared" si="1"/>
        <v>0.5968005806309602</v>
      </c>
      <c r="U24" s="633">
        <v>686126</v>
      </c>
      <c r="V24" s="634">
        <f t="shared" ref="V24:V25" si="14">U24/I24-1</f>
        <v>0.74653874643947171</v>
      </c>
      <c r="W24" s="548"/>
    </row>
    <row r="25" spans="1:23" ht="20.100000000000001" customHeight="1">
      <c r="A25" s="555"/>
      <c r="B25" s="578"/>
      <c r="C25" s="621"/>
      <c r="D25" s="593" t="s">
        <v>295</v>
      </c>
      <c r="E25" s="594">
        <v>1653</v>
      </c>
      <c r="F25" s="595">
        <v>908</v>
      </c>
      <c r="G25" s="596">
        <v>2561</v>
      </c>
      <c r="H25" s="597">
        <v>1364</v>
      </c>
      <c r="I25" s="598">
        <v>3925</v>
      </c>
      <c r="J25" s="595">
        <v>0</v>
      </c>
      <c r="K25" s="596">
        <v>1364</v>
      </c>
      <c r="L25" s="599">
        <v>3925</v>
      </c>
      <c r="M25" s="600">
        <v>0</v>
      </c>
      <c r="N25" s="601">
        <f t="shared" si="0"/>
        <v>-1</v>
      </c>
      <c r="O25" s="602">
        <v>0</v>
      </c>
      <c r="P25" s="603">
        <f>O25/F25-1</f>
        <v>-1</v>
      </c>
      <c r="Q25" s="604">
        <v>0</v>
      </c>
      <c r="R25" s="603">
        <f>Q25/G25-1</f>
        <v>-1</v>
      </c>
      <c r="S25" s="597">
        <v>0</v>
      </c>
      <c r="T25" s="601">
        <f t="shared" si="1"/>
        <v>-1</v>
      </c>
      <c r="U25" s="604">
        <v>0</v>
      </c>
      <c r="V25" s="605">
        <f t="shared" si="14"/>
        <v>-1</v>
      </c>
      <c r="W25" s="548"/>
    </row>
    <row r="26" spans="1:23" ht="20.100000000000001" customHeight="1">
      <c r="A26" s="555"/>
      <c r="B26" s="650"/>
      <c r="C26" s="635"/>
      <c r="D26" s="636" t="s">
        <v>306</v>
      </c>
      <c r="E26" s="637">
        <v>1.9E-2</v>
      </c>
      <c r="F26" s="638">
        <v>7.0000000000000001E-3</v>
      </c>
      <c r="G26" s="639">
        <v>1.0999999999999999E-2</v>
      </c>
      <c r="H26" s="640">
        <v>8.0000000000000002E-3</v>
      </c>
      <c r="I26" s="641">
        <v>0.01</v>
      </c>
      <c r="J26" s="638">
        <v>0</v>
      </c>
      <c r="K26" s="639">
        <v>4.0000000000000001E-3</v>
      </c>
      <c r="L26" s="642">
        <v>7.0000000000000001E-3</v>
      </c>
      <c r="M26" s="643">
        <v>0</v>
      </c>
      <c r="N26" s="644">
        <f>(M26-E26)*100</f>
        <v>-1.9</v>
      </c>
      <c r="O26" s="645">
        <v>0</v>
      </c>
      <c r="P26" s="646">
        <f>(O26-F26)*100</f>
        <v>-0.70000000000000007</v>
      </c>
      <c r="Q26" s="647">
        <v>0</v>
      </c>
      <c r="R26" s="646">
        <f>(Q26-G26)*100</f>
        <v>-1.0999999999999999</v>
      </c>
      <c r="S26" s="640">
        <v>0</v>
      </c>
      <c r="T26" s="644">
        <f>(S26-H26)*100</f>
        <v>-0.8</v>
      </c>
      <c r="U26" s="647">
        <v>0</v>
      </c>
      <c r="V26" s="648">
        <f>(U26-I26)*100</f>
        <v>-1</v>
      </c>
      <c r="W26" s="548"/>
    </row>
    <row r="27" spans="1:23" ht="20.100000000000001" customHeight="1">
      <c r="A27" s="555"/>
      <c r="B27" s="578"/>
      <c r="C27" s="621" t="s">
        <v>20</v>
      </c>
      <c r="D27" s="622" t="s">
        <v>35</v>
      </c>
      <c r="E27" s="652">
        <v>3390874</v>
      </c>
      <c r="F27" s="653">
        <v>3200588</v>
      </c>
      <c r="G27" s="654">
        <v>6591462</v>
      </c>
      <c r="H27" s="655">
        <v>3567682</v>
      </c>
      <c r="I27" s="656">
        <v>10159144</v>
      </c>
      <c r="J27" s="653">
        <v>3835984</v>
      </c>
      <c r="K27" s="654">
        <v>7403666</v>
      </c>
      <c r="L27" s="657">
        <v>13995128</v>
      </c>
      <c r="M27" s="658">
        <v>3958108</v>
      </c>
      <c r="N27" s="659">
        <f t="shared" si="0"/>
        <v>0.16728253541712257</v>
      </c>
      <c r="O27" s="660">
        <v>3695186</v>
      </c>
      <c r="P27" s="661">
        <f>O27/F27-1</f>
        <v>0.15453347947314677</v>
      </c>
      <c r="Q27" s="662">
        <v>7653294</v>
      </c>
      <c r="R27" s="661">
        <f>Q27/G27-1</f>
        <v>0.16109203087266533</v>
      </c>
      <c r="S27" s="655">
        <v>3766229</v>
      </c>
      <c r="T27" s="659">
        <f t="shared" si="1"/>
        <v>5.5651540692247758E-2</v>
      </c>
      <c r="U27" s="662">
        <v>11419523</v>
      </c>
      <c r="V27" s="663">
        <f t="shared" ref="V27:V28" si="15">U27/I27-1</f>
        <v>0.12406350377551489</v>
      </c>
      <c r="W27" s="548"/>
    </row>
    <row r="28" spans="1:23" ht="20.100000000000001" customHeight="1">
      <c r="A28" s="555"/>
      <c r="B28" s="578"/>
      <c r="C28" s="621"/>
      <c r="D28" s="593" t="s">
        <v>295</v>
      </c>
      <c r="E28" s="594">
        <v>66517</v>
      </c>
      <c r="F28" s="595">
        <v>63088</v>
      </c>
      <c r="G28" s="596">
        <v>129605</v>
      </c>
      <c r="H28" s="597">
        <v>75151</v>
      </c>
      <c r="I28" s="598">
        <v>204756</v>
      </c>
      <c r="J28" s="595">
        <v>99768</v>
      </c>
      <c r="K28" s="596">
        <v>174919</v>
      </c>
      <c r="L28" s="599">
        <v>304524</v>
      </c>
      <c r="M28" s="600">
        <v>73088</v>
      </c>
      <c r="N28" s="601">
        <f t="shared" si="0"/>
        <v>9.8786776312822289E-2</v>
      </c>
      <c r="O28" s="602">
        <v>84626</v>
      </c>
      <c r="P28" s="603">
        <f>O28/F28-1</f>
        <v>0.34139614506720761</v>
      </c>
      <c r="Q28" s="604">
        <v>157714</v>
      </c>
      <c r="R28" s="603">
        <f>Q28/G28-1</f>
        <v>0.21688206473515681</v>
      </c>
      <c r="S28" s="597">
        <v>86409</v>
      </c>
      <c r="T28" s="601">
        <f t="shared" si="1"/>
        <v>0.1498050591475828</v>
      </c>
      <c r="U28" s="604">
        <v>244123</v>
      </c>
      <c r="V28" s="605">
        <f t="shared" si="15"/>
        <v>0.19226298618843884</v>
      </c>
      <c r="W28" s="548"/>
    </row>
    <row r="29" spans="1:23" ht="20.100000000000001" customHeight="1">
      <c r="A29" s="555"/>
      <c r="B29" s="650"/>
      <c r="C29" s="651"/>
      <c r="D29" s="608" t="s">
        <v>306</v>
      </c>
      <c r="E29" s="609">
        <v>0.02</v>
      </c>
      <c r="F29" s="610">
        <v>1.9E-2</v>
      </c>
      <c r="G29" s="611">
        <v>0.02</v>
      </c>
      <c r="H29" s="612">
        <v>2.1000000000000001E-2</v>
      </c>
      <c r="I29" s="613">
        <v>0.02</v>
      </c>
      <c r="J29" s="610">
        <v>2.4E-2</v>
      </c>
      <c r="K29" s="611">
        <v>2.1999999999999999E-2</v>
      </c>
      <c r="L29" s="614">
        <v>2.1000000000000001E-2</v>
      </c>
      <c r="M29" s="615">
        <v>1.8960000000000001E-2</v>
      </c>
      <c r="N29" s="616">
        <f>(M29-E29)*100</f>
        <v>-0.10399999999999993</v>
      </c>
      <c r="O29" s="617">
        <v>2.197E-2</v>
      </c>
      <c r="P29" s="618">
        <f>(O29-F29)*100</f>
        <v>0.29700000000000004</v>
      </c>
      <c r="Q29" s="619">
        <v>2.0410000000000001E-2</v>
      </c>
      <c r="R29" s="618">
        <f>(Q29-G29)*100</f>
        <v>4.1000000000000064E-2</v>
      </c>
      <c r="S29" s="612">
        <v>2.18E-2</v>
      </c>
      <c r="T29" s="616">
        <f>(S29-H29)*100</f>
        <v>7.9999999999999863E-2</v>
      </c>
      <c r="U29" s="619">
        <v>2.087E-2</v>
      </c>
      <c r="V29" s="620">
        <f>(U29-I29)*100</f>
        <v>8.6999999999999925E-2</v>
      </c>
      <c r="W29" s="548"/>
    </row>
    <row r="30" spans="1:23" ht="20.100000000000001" customHeight="1">
      <c r="A30" s="555"/>
      <c r="B30" s="578" t="s">
        <v>128</v>
      </c>
      <c r="C30" s="557"/>
      <c r="D30" s="622" t="s">
        <v>35</v>
      </c>
      <c r="E30" s="623">
        <v>3478258</v>
      </c>
      <c r="F30" s="624">
        <v>3337960</v>
      </c>
      <c r="G30" s="625">
        <v>6816218</v>
      </c>
      <c r="H30" s="626">
        <v>3735775</v>
      </c>
      <c r="I30" s="627">
        <v>10551993</v>
      </c>
      <c r="J30" s="624">
        <v>4001483</v>
      </c>
      <c r="K30" s="625">
        <v>7737258</v>
      </c>
      <c r="L30" s="628">
        <v>14553476</v>
      </c>
      <c r="M30" s="629">
        <v>4150169</v>
      </c>
      <c r="N30" s="630">
        <f t="shared" si="0"/>
        <v>0.19317457186902187</v>
      </c>
      <c r="O30" s="631">
        <v>3920840</v>
      </c>
      <c r="P30" s="632">
        <f>O30/F30-1</f>
        <v>0.17462162518424429</v>
      </c>
      <c r="Q30" s="633">
        <v>8071009</v>
      </c>
      <c r="R30" s="632">
        <f>Q30/G30-1</f>
        <v>0.18408903588470915</v>
      </c>
      <c r="S30" s="626">
        <v>4034640</v>
      </c>
      <c r="T30" s="630">
        <f t="shared" si="1"/>
        <v>8.0000803046222035E-2</v>
      </c>
      <c r="U30" s="633">
        <v>12105649</v>
      </c>
      <c r="V30" s="634">
        <f t="shared" ref="V30:V31" si="16">U30/I30-1</f>
        <v>0.14723815681075614</v>
      </c>
      <c r="W30" s="548"/>
    </row>
    <row r="31" spans="1:23" ht="20.100000000000001" customHeight="1">
      <c r="A31" s="555"/>
      <c r="B31" s="578"/>
      <c r="C31" s="557"/>
      <c r="D31" s="593" t="s">
        <v>295</v>
      </c>
      <c r="E31" s="594">
        <v>68145</v>
      </c>
      <c r="F31" s="595">
        <v>64021</v>
      </c>
      <c r="G31" s="596">
        <v>132166</v>
      </c>
      <c r="H31" s="597">
        <v>76515</v>
      </c>
      <c r="I31" s="598">
        <v>208681</v>
      </c>
      <c r="J31" s="595">
        <v>99768</v>
      </c>
      <c r="K31" s="596">
        <v>176283</v>
      </c>
      <c r="L31" s="599">
        <v>308449</v>
      </c>
      <c r="M31" s="600">
        <v>73088</v>
      </c>
      <c r="N31" s="601">
        <f t="shared" si="0"/>
        <v>7.2536503044977607E-2</v>
      </c>
      <c r="O31" s="602">
        <v>84626</v>
      </c>
      <c r="P31" s="603">
        <f>O31/F31-1</f>
        <v>0.3218475187828993</v>
      </c>
      <c r="Q31" s="604">
        <v>157714</v>
      </c>
      <c r="R31" s="603">
        <f>Q31/G31-1</f>
        <v>0.19330236218089381</v>
      </c>
      <c r="S31" s="597">
        <v>86409</v>
      </c>
      <c r="T31" s="601">
        <f t="shared" si="1"/>
        <v>0.12930797882768075</v>
      </c>
      <c r="U31" s="604">
        <v>244123</v>
      </c>
      <c r="V31" s="605">
        <f t="shared" si="16"/>
        <v>0.16983817405513668</v>
      </c>
      <c r="W31" s="548"/>
    </row>
    <row r="32" spans="1:23" ht="20.100000000000001" customHeight="1">
      <c r="A32" s="555"/>
      <c r="B32" s="606"/>
      <c r="C32" s="607"/>
      <c r="D32" s="608" t="s">
        <v>306</v>
      </c>
      <c r="E32" s="609">
        <v>0.02</v>
      </c>
      <c r="F32" s="610">
        <v>1.9E-2</v>
      </c>
      <c r="G32" s="611">
        <v>1.9E-2</v>
      </c>
      <c r="H32" s="612">
        <v>0.02</v>
      </c>
      <c r="I32" s="613">
        <v>0.02</v>
      </c>
      <c r="J32" s="610">
        <v>2.3E-2</v>
      </c>
      <c r="K32" s="611">
        <v>2.1999999999999999E-2</v>
      </c>
      <c r="L32" s="614">
        <v>2.1000000000000001E-2</v>
      </c>
      <c r="M32" s="615">
        <v>1.8079999999999999E-2</v>
      </c>
      <c r="N32" s="616">
        <f>(M32-E32)*100</f>
        <v>-0.19200000000000017</v>
      </c>
      <c r="O32" s="617">
        <v>2.07E-2</v>
      </c>
      <c r="P32" s="618">
        <f>(O32-F32)*100</f>
        <v>0.17</v>
      </c>
      <c r="Q32" s="619">
        <v>1.9349999999999999E-2</v>
      </c>
      <c r="R32" s="618">
        <f>(Q32-G32)*100</f>
        <v>3.4999999999999962E-2</v>
      </c>
      <c r="S32" s="612">
        <v>2.035E-2</v>
      </c>
      <c r="T32" s="616">
        <f>(S32-H32)*100</f>
        <v>3.4999999999999962E-2</v>
      </c>
      <c r="U32" s="619">
        <v>1.9689999999999999E-2</v>
      </c>
      <c r="V32" s="620">
        <f>(U32-I32)*100</f>
        <v>-3.1000000000000125E-2</v>
      </c>
      <c r="W32" s="548"/>
    </row>
    <row r="33" spans="1:23" ht="20.100000000000001" customHeight="1">
      <c r="A33" s="555"/>
      <c r="B33" s="664" t="s">
        <v>22</v>
      </c>
      <c r="C33" s="665"/>
      <c r="D33" s="666" t="s">
        <v>35</v>
      </c>
      <c r="E33" s="667">
        <v>5746285</v>
      </c>
      <c r="F33" s="668">
        <v>4839773</v>
      </c>
      <c r="G33" s="669">
        <v>10586058</v>
      </c>
      <c r="H33" s="670">
        <v>6442379</v>
      </c>
      <c r="I33" s="671">
        <v>17028437</v>
      </c>
      <c r="J33" s="668">
        <v>6309119</v>
      </c>
      <c r="K33" s="669">
        <v>12751498</v>
      </c>
      <c r="L33" s="672">
        <v>23337556</v>
      </c>
      <c r="M33" s="673">
        <v>4945392</v>
      </c>
      <c r="N33" s="674">
        <f t="shared" si="0"/>
        <v>-0.13937578800912243</v>
      </c>
      <c r="O33" s="675">
        <v>5878831</v>
      </c>
      <c r="P33" s="676">
        <f>O33/F33-1</f>
        <v>0.21469147416624712</v>
      </c>
      <c r="Q33" s="677">
        <v>10824223</v>
      </c>
      <c r="R33" s="676">
        <f>Q33/G33-1</f>
        <v>2.2497987447263279E-2</v>
      </c>
      <c r="S33" s="670">
        <v>6482266</v>
      </c>
      <c r="T33" s="674">
        <f t="shared" si="1"/>
        <v>6.1913463954852421E-3</v>
      </c>
      <c r="U33" s="677">
        <v>17306489</v>
      </c>
      <c r="V33" s="678">
        <f t="shared" ref="V33:V34" si="17">U33/I33-1</f>
        <v>1.6328685950448563E-2</v>
      </c>
      <c r="W33" s="548"/>
    </row>
    <row r="34" spans="1:23" ht="20.100000000000001" customHeight="1">
      <c r="A34" s="555"/>
      <c r="B34" s="679"/>
      <c r="C34" s="680"/>
      <c r="D34" s="593" t="s">
        <v>295</v>
      </c>
      <c r="E34" s="594">
        <v>298863</v>
      </c>
      <c r="F34" s="595">
        <v>247157</v>
      </c>
      <c r="G34" s="596">
        <v>546020</v>
      </c>
      <c r="H34" s="597">
        <v>291844</v>
      </c>
      <c r="I34" s="598">
        <v>837864</v>
      </c>
      <c r="J34" s="595">
        <v>207333</v>
      </c>
      <c r="K34" s="596">
        <v>499177</v>
      </c>
      <c r="L34" s="599">
        <v>1045197</v>
      </c>
      <c r="M34" s="600">
        <v>161961</v>
      </c>
      <c r="N34" s="601">
        <f t="shared" si="0"/>
        <v>-0.45807610845102942</v>
      </c>
      <c r="O34" s="602">
        <v>196548</v>
      </c>
      <c r="P34" s="603">
        <f>O34/F34-1</f>
        <v>-0.20476458283601107</v>
      </c>
      <c r="Q34" s="604">
        <v>358509</v>
      </c>
      <c r="R34" s="603">
        <f>Q34/G34-1</f>
        <v>-0.34341416065345587</v>
      </c>
      <c r="S34" s="597">
        <v>188235</v>
      </c>
      <c r="T34" s="601">
        <f t="shared" si="1"/>
        <v>-0.35501500801798225</v>
      </c>
      <c r="U34" s="604">
        <v>546744</v>
      </c>
      <c r="V34" s="605">
        <f t="shared" si="17"/>
        <v>-0.34745495689037842</v>
      </c>
      <c r="W34" s="548"/>
    </row>
    <row r="35" spans="1:23" ht="20.100000000000001" customHeight="1">
      <c r="A35" s="555"/>
      <c r="B35" s="681"/>
      <c r="C35" s="682"/>
      <c r="D35" s="608" t="s">
        <v>296</v>
      </c>
      <c r="E35" s="609">
        <f t="shared" ref="E35:M35" si="18">E34/E33</f>
        <v>5.2009776751414175E-2</v>
      </c>
      <c r="F35" s="610">
        <f t="shared" si="18"/>
        <v>5.1067890994061088E-2</v>
      </c>
      <c r="G35" s="611">
        <f t="shared" si="18"/>
        <v>5.1579161950557992E-2</v>
      </c>
      <c r="H35" s="612">
        <f t="shared" si="18"/>
        <v>4.5300656791536172E-2</v>
      </c>
      <c r="I35" s="613">
        <f t="shared" si="18"/>
        <v>4.9203811248207927E-2</v>
      </c>
      <c r="J35" s="610">
        <f t="shared" si="18"/>
        <v>3.2862432932395158E-2</v>
      </c>
      <c r="K35" s="611">
        <f t="shared" si="18"/>
        <v>3.9146537920485891E-2</v>
      </c>
      <c r="L35" s="614">
        <f t="shared" si="18"/>
        <v>4.4786052147020021E-2</v>
      </c>
      <c r="M35" s="615">
        <f t="shared" si="18"/>
        <v>3.2749881101437457E-2</v>
      </c>
      <c r="N35" s="616">
        <f>(M35-E35)*100</f>
        <v>-1.9259895649976717</v>
      </c>
      <c r="O35" s="617">
        <f>O34/O33</f>
        <v>3.3433177446332445E-2</v>
      </c>
      <c r="P35" s="618">
        <f>(O35-F35)*100</f>
        <v>-1.7634713547728644</v>
      </c>
      <c r="Q35" s="619">
        <f>Q34/Q33</f>
        <v>3.3120991686885981E-2</v>
      </c>
      <c r="R35" s="618">
        <f>(Q35-G35)*100</f>
        <v>-1.8458170263672011</v>
      </c>
      <c r="S35" s="612">
        <f>S34/S33</f>
        <v>2.9038456613782897E-2</v>
      </c>
      <c r="T35" s="616">
        <f>(S35-H35)*100</f>
        <v>-1.6262200177753274</v>
      </c>
      <c r="U35" s="619">
        <f>U34/U33</f>
        <v>3.1591849739135418E-2</v>
      </c>
      <c r="V35" s="620">
        <f>(U35-I35)*100</f>
        <v>-1.7611961509072509</v>
      </c>
      <c r="W35" s="548"/>
    </row>
    <row r="36" spans="1:23" ht="20.100000000000001" customHeight="1">
      <c r="A36" s="555"/>
      <c r="B36" s="650"/>
      <c r="C36" s="557" t="s">
        <v>23</v>
      </c>
      <c r="D36" s="622" t="s">
        <v>35</v>
      </c>
      <c r="E36" s="623">
        <v>2729956</v>
      </c>
      <c r="F36" s="624">
        <v>2889602</v>
      </c>
      <c r="G36" s="625">
        <v>5619558</v>
      </c>
      <c r="H36" s="626">
        <v>2934505</v>
      </c>
      <c r="I36" s="627">
        <v>8554063</v>
      </c>
      <c r="J36" s="624">
        <v>2901334</v>
      </c>
      <c r="K36" s="625">
        <v>5835839</v>
      </c>
      <c r="L36" s="628">
        <v>11455397</v>
      </c>
      <c r="M36" s="629">
        <v>2846488</v>
      </c>
      <c r="N36" s="630">
        <f t="shared" si="0"/>
        <v>4.2686402271685076E-2</v>
      </c>
      <c r="O36" s="631">
        <v>2959923</v>
      </c>
      <c r="P36" s="632">
        <f>O36/F36-1</f>
        <v>2.4335877397648531E-2</v>
      </c>
      <c r="Q36" s="633">
        <v>5806411</v>
      </c>
      <c r="R36" s="632">
        <f>Q36/G36-1</f>
        <v>3.3250479842009018E-2</v>
      </c>
      <c r="S36" s="626">
        <v>3005843</v>
      </c>
      <c r="T36" s="630">
        <f t="shared" si="1"/>
        <v>2.4310062514802278E-2</v>
      </c>
      <c r="U36" s="633">
        <v>8812254</v>
      </c>
      <c r="V36" s="634">
        <f t="shared" ref="V36:V37" si="19">U36/I36-1</f>
        <v>3.018343446850924E-2</v>
      </c>
      <c r="W36" s="548"/>
    </row>
    <row r="37" spans="1:23" ht="20.100000000000001" customHeight="1">
      <c r="A37" s="555"/>
      <c r="B37" s="650"/>
      <c r="C37" s="557"/>
      <c r="D37" s="593" t="s">
        <v>295</v>
      </c>
      <c r="E37" s="594">
        <v>38760</v>
      </c>
      <c r="F37" s="595">
        <v>36923</v>
      </c>
      <c r="G37" s="596">
        <v>75683</v>
      </c>
      <c r="H37" s="597">
        <v>38061</v>
      </c>
      <c r="I37" s="598">
        <v>113744</v>
      </c>
      <c r="J37" s="595">
        <v>42274</v>
      </c>
      <c r="K37" s="596">
        <v>80335</v>
      </c>
      <c r="L37" s="599">
        <v>156018</v>
      </c>
      <c r="M37" s="600">
        <v>39056</v>
      </c>
      <c r="N37" s="601">
        <f t="shared" si="0"/>
        <v>7.6367389060887358E-3</v>
      </c>
      <c r="O37" s="602">
        <v>40275</v>
      </c>
      <c r="P37" s="603">
        <f>O37/F37-1</f>
        <v>9.0783522465671895E-2</v>
      </c>
      <c r="Q37" s="604">
        <v>79331</v>
      </c>
      <c r="R37" s="603">
        <f>Q37/G37-1</f>
        <v>4.8201049112746697E-2</v>
      </c>
      <c r="S37" s="597">
        <v>42013</v>
      </c>
      <c r="T37" s="601">
        <f t="shared" si="1"/>
        <v>0.10383332019652669</v>
      </c>
      <c r="U37" s="604">
        <v>121344</v>
      </c>
      <c r="V37" s="605">
        <f t="shared" si="19"/>
        <v>6.6816711211140856E-2</v>
      </c>
      <c r="W37" s="548"/>
    </row>
    <row r="38" spans="1:23" ht="20.100000000000001" customHeight="1">
      <c r="A38" s="555"/>
      <c r="B38" s="650"/>
      <c r="C38" s="683"/>
      <c r="D38" s="636" t="s">
        <v>296</v>
      </c>
      <c r="E38" s="637">
        <f t="shared" ref="E38:M38" si="20">E37/E36</f>
        <v>1.4198031030536755E-2</v>
      </c>
      <c r="F38" s="638">
        <f t="shared" si="20"/>
        <v>1.2777884289947196E-2</v>
      </c>
      <c r="G38" s="639">
        <f t="shared" si="20"/>
        <v>1.3467785188799547E-2</v>
      </c>
      <c r="H38" s="640">
        <f t="shared" si="20"/>
        <v>1.2970160214414356E-2</v>
      </c>
      <c r="I38" s="641">
        <f t="shared" si="20"/>
        <v>1.3297072981576124E-2</v>
      </c>
      <c r="J38" s="638">
        <f t="shared" si="20"/>
        <v>1.4570538931401899E-2</v>
      </c>
      <c r="K38" s="639">
        <f t="shared" si="20"/>
        <v>1.3765801284099852E-2</v>
      </c>
      <c r="L38" s="642">
        <f t="shared" si="20"/>
        <v>1.3619606548773474E-2</v>
      </c>
      <c r="M38" s="643">
        <f t="shared" si="20"/>
        <v>1.3720767486109198E-2</v>
      </c>
      <c r="N38" s="644">
        <f>(M38-E38)*100</f>
        <v>-4.772635444275572E-2</v>
      </c>
      <c r="O38" s="645">
        <f>O37/O36</f>
        <v>1.3606772878889079E-2</v>
      </c>
      <c r="P38" s="646">
        <f>(O38-F38)*100</f>
        <v>8.2888858894188289E-2</v>
      </c>
      <c r="Q38" s="647">
        <f>Q37/Q36</f>
        <v>1.366265667380418E-2</v>
      </c>
      <c r="R38" s="646">
        <f>(Q38-G38)*100</f>
        <v>1.9487148500463292E-2</v>
      </c>
      <c r="S38" s="640">
        <f>S37/S36</f>
        <v>1.3977110580958487E-2</v>
      </c>
      <c r="T38" s="644">
        <f>(S38-H38)*100</f>
        <v>0.10069503665441314</v>
      </c>
      <c r="U38" s="647">
        <f>U37/U36</f>
        <v>1.3769916300642265E-2</v>
      </c>
      <c r="V38" s="648">
        <f>(U38-I38)*100</f>
        <v>4.728433190661404E-2</v>
      </c>
      <c r="W38" s="548"/>
    </row>
    <row r="39" spans="1:23" ht="20.100000000000001" customHeight="1">
      <c r="A39" s="555"/>
      <c r="B39" s="650"/>
      <c r="C39" s="557" t="s">
        <v>24</v>
      </c>
      <c r="D39" s="622" t="s">
        <v>35</v>
      </c>
      <c r="E39" s="623">
        <v>928634</v>
      </c>
      <c r="F39" s="624">
        <v>1015328</v>
      </c>
      <c r="G39" s="625">
        <v>1943962</v>
      </c>
      <c r="H39" s="626">
        <v>998301</v>
      </c>
      <c r="I39" s="627">
        <v>2942263</v>
      </c>
      <c r="J39" s="624">
        <v>876298</v>
      </c>
      <c r="K39" s="625">
        <v>1874599</v>
      </c>
      <c r="L39" s="628">
        <v>3818561</v>
      </c>
      <c r="M39" s="629">
        <v>912234</v>
      </c>
      <c r="N39" s="630">
        <f t="shared" si="0"/>
        <v>-1.7660348425752259E-2</v>
      </c>
      <c r="O39" s="631">
        <v>1035473</v>
      </c>
      <c r="P39" s="632">
        <f>O39/F39-1</f>
        <v>1.9840879006586931E-2</v>
      </c>
      <c r="Q39" s="633">
        <v>1947707</v>
      </c>
      <c r="R39" s="632">
        <f>Q39/G39-1</f>
        <v>1.9264779867096404E-3</v>
      </c>
      <c r="S39" s="626">
        <v>1069977</v>
      </c>
      <c r="T39" s="630">
        <f t="shared" si="1"/>
        <v>7.1797984776134749E-2</v>
      </c>
      <c r="U39" s="633">
        <v>3017684</v>
      </c>
      <c r="V39" s="634">
        <f t="shared" ref="V39:V40" si="21">U39/I39-1</f>
        <v>2.5633670409477283E-2</v>
      </c>
      <c r="W39" s="548"/>
    </row>
    <row r="40" spans="1:23" ht="20.100000000000001" customHeight="1">
      <c r="A40" s="555"/>
      <c r="B40" s="650"/>
      <c r="C40" s="557"/>
      <c r="D40" s="593" t="s">
        <v>295</v>
      </c>
      <c r="E40" s="594">
        <v>33881</v>
      </c>
      <c r="F40" s="595">
        <v>35705</v>
      </c>
      <c r="G40" s="596">
        <v>69586</v>
      </c>
      <c r="H40" s="597">
        <v>30437</v>
      </c>
      <c r="I40" s="598">
        <v>100023</v>
      </c>
      <c r="J40" s="595">
        <v>34978</v>
      </c>
      <c r="K40" s="596">
        <v>65415</v>
      </c>
      <c r="L40" s="599">
        <v>135001</v>
      </c>
      <c r="M40" s="600">
        <v>38047</v>
      </c>
      <c r="N40" s="601">
        <f t="shared" si="0"/>
        <v>0.12295977096307675</v>
      </c>
      <c r="O40" s="602">
        <v>43181</v>
      </c>
      <c r="P40" s="603">
        <f>O40/F40-1</f>
        <v>0.20938243943425294</v>
      </c>
      <c r="Q40" s="604">
        <v>81228</v>
      </c>
      <c r="R40" s="603">
        <f>Q40/G40-1</f>
        <v>0.16730376799931013</v>
      </c>
      <c r="S40" s="597">
        <v>45469</v>
      </c>
      <c r="T40" s="601">
        <f t="shared" si="1"/>
        <v>0.49387258928278088</v>
      </c>
      <c r="U40" s="604">
        <v>126697</v>
      </c>
      <c r="V40" s="605">
        <f t="shared" si="21"/>
        <v>0.26667866390730133</v>
      </c>
      <c r="W40" s="548"/>
    </row>
    <row r="41" spans="1:23" ht="20.100000000000001" customHeight="1">
      <c r="A41" s="555"/>
      <c r="B41" s="650"/>
      <c r="C41" s="683"/>
      <c r="D41" s="636" t="s">
        <v>296</v>
      </c>
      <c r="E41" s="637">
        <f t="shared" ref="E41:M41" si="22">E40/E39</f>
        <v>3.6484772256884845E-2</v>
      </c>
      <c r="F41" s="638">
        <f t="shared" si="22"/>
        <v>3.5165975921081657E-2</v>
      </c>
      <c r="G41" s="639">
        <f t="shared" si="22"/>
        <v>3.5795967205120266E-2</v>
      </c>
      <c r="H41" s="640">
        <f t="shared" si="22"/>
        <v>3.0488800472001931E-2</v>
      </c>
      <c r="I41" s="641">
        <f t="shared" si="22"/>
        <v>3.3995261470507562E-2</v>
      </c>
      <c r="J41" s="638">
        <f t="shared" si="22"/>
        <v>3.991564513441774E-2</v>
      </c>
      <c r="K41" s="639">
        <f t="shared" si="22"/>
        <v>3.4895462976348539E-2</v>
      </c>
      <c r="L41" s="642">
        <f t="shared" si="22"/>
        <v>3.5353893783548307E-2</v>
      </c>
      <c r="M41" s="643">
        <f t="shared" si="22"/>
        <v>4.1707500487813437E-2</v>
      </c>
      <c r="N41" s="644">
        <f>(M41-E41)*100</f>
        <v>0.52227282309285916</v>
      </c>
      <c r="O41" s="645">
        <f>O40/O39</f>
        <v>4.1701715061619182E-2</v>
      </c>
      <c r="P41" s="646">
        <f>(O41-F41)*100</f>
        <v>0.65357391405375242</v>
      </c>
      <c r="Q41" s="647">
        <f>Q40/Q39</f>
        <v>4.170442474150373E-2</v>
      </c>
      <c r="R41" s="646">
        <f>(Q41-G41)*100</f>
        <v>0.59084575363834646</v>
      </c>
      <c r="S41" s="640">
        <f>S40/S39</f>
        <v>4.2495305973866727E-2</v>
      </c>
      <c r="T41" s="644">
        <f>(S41-H41)*100</f>
        <v>1.2006505501864797</v>
      </c>
      <c r="U41" s="647">
        <f>U40/U39</f>
        <v>4.1984846657237805E-2</v>
      </c>
      <c r="V41" s="648">
        <f>(U41-I41)*100</f>
        <v>0.79895851867302425</v>
      </c>
      <c r="W41" s="548"/>
    </row>
    <row r="42" spans="1:23" ht="20.100000000000001" customHeight="1">
      <c r="A42" s="555"/>
      <c r="B42" s="578"/>
      <c r="C42" s="684" t="s">
        <v>25</v>
      </c>
      <c r="D42" s="622" t="s">
        <v>35</v>
      </c>
      <c r="E42" s="623">
        <v>522095</v>
      </c>
      <c r="F42" s="624">
        <v>488457</v>
      </c>
      <c r="G42" s="625">
        <v>1010552</v>
      </c>
      <c r="H42" s="626">
        <v>643671</v>
      </c>
      <c r="I42" s="627">
        <v>1654223</v>
      </c>
      <c r="J42" s="624">
        <v>589420</v>
      </c>
      <c r="K42" s="625">
        <v>1233091</v>
      </c>
      <c r="L42" s="628">
        <v>2243643</v>
      </c>
      <c r="M42" s="629">
        <v>704665</v>
      </c>
      <c r="N42" s="630">
        <f t="shared" si="0"/>
        <v>0.34968731744222792</v>
      </c>
      <c r="O42" s="631">
        <v>696715</v>
      </c>
      <c r="P42" s="632">
        <f>O42/F42-1</f>
        <v>0.42635892207502391</v>
      </c>
      <c r="Q42" s="633">
        <v>1401380</v>
      </c>
      <c r="R42" s="632">
        <f>Q42/G42-1</f>
        <v>0.38674704517926828</v>
      </c>
      <c r="S42" s="626">
        <v>877701</v>
      </c>
      <c r="T42" s="630">
        <f t="shared" si="1"/>
        <v>0.36358636632689678</v>
      </c>
      <c r="U42" s="633">
        <v>2279081</v>
      </c>
      <c r="V42" s="634">
        <f t="shared" ref="V42:V43" si="23">U42/I42-1</f>
        <v>0.37773504539593517</v>
      </c>
      <c r="W42" s="548"/>
    </row>
    <row r="43" spans="1:23" ht="20.100000000000001" customHeight="1">
      <c r="A43" s="555"/>
      <c r="B43" s="650"/>
      <c r="C43" s="557"/>
      <c r="D43" s="593" t="s">
        <v>295</v>
      </c>
      <c r="E43" s="594">
        <v>27945</v>
      </c>
      <c r="F43" s="595">
        <v>29318</v>
      </c>
      <c r="G43" s="596">
        <v>57263</v>
      </c>
      <c r="H43" s="597">
        <v>28609</v>
      </c>
      <c r="I43" s="598">
        <v>85872</v>
      </c>
      <c r="J43" s="595">
        <v>33821</v>
      </c>
      <c r="K43" s="596">
        <v>62430</v>
      </c>
      <c r="L43" s="599">
        <v>119693</v>
      </c>
      <c r="M43" s="600">
        <v>30475</v>
      </c>
      <c r="N43" s="601">
        <f t="shared" si="0"/>
        <v>9.0534979423868345E-2</v>
      </c>
      <c r="O43" s="602">
        <v>34434</v>
      </c>
      <c r="P43" s="603">
        <f>O43/F43-1</f>
        <v>0.17450030697864793</v>
      </c>
      <c r="Q43" s="604">
        <v>64909</v>
      </c>
      <c r="R43" s="603">
        <f>Q43/G43-1</f>
        <v>0.13352426523234895</v>
      </c>
      <c r="S43" s="597">
        <v>44464</v>
      </c>
      <c r="T43" s="601">
        <f t="shared" si="1"/>
        <v>0.55419623195497913</v>
      </c>
      <c r="U43" s="604">
        <v>109373</v>
      </c>
      <c r="V43" s="605">
        <f t="shared" si="23"/>
        <v>0.27367477175330723</v>
      </c>
      <c r="W43" s="548"/>
    </row>
    <row r="44" spans="1:23" ht="20.100000000000001" customHeight="1">
      <c r="A44" s="555"/>
      <c r="B44" s="650"/>
      <c r="C44" s="683"/>
      <c r="D44" s="636" t="s">
        <v>296</v>
      </c>
      <c r="E44" s="637">
        <f t="shared" ref="E44:M44" si="24">E43/E42</f>
        <v>5.3524741665788793E-2</v>
      </c>
      <c r="F44" s="638">
        <f t="shared" si="24"/>
        <v>6.0021660043770485E-2</v>
      </c>
      <c r="G44" s="639">
        <f t="shared" si="24"/>
        <v>5.6665070179466273E-2</v>
      </c>
      <c r="H44" s="640">
        <f t="shared" si="24"/>
        <v>4.4446619468641591E-2</v>
      </c>
      <c r="I44" s="641">
        <f t="shared" si="24"/>
        <v>5.1910776237544753E-2</v>
      </c>
      <c r="J44" s="638">
        <f t="shared" si="24"/>
        <v>5.7380136405279766E-2</v>
      </c>
      <c r="K44" s="639">
        <f t="shared" si="24"/>
        <v>5.0628866807072632E-2</v>
      </c>
      <c r="L44" s="642">
        <f t="shared" si="24"/>
        <v>5.3347613680072986E-2</v>
      </c>
      <c r="M44" s="643">
        <f t="shared" si="24"/>
        <v>4.3247500585384548E-2</v>
      </c>
      <c r="N44" s="644">
        <f>(M44-E44)*100</f>
        <v>-1.0277241080404245</v>
      </c>
      <c r="O44" s="645">
        <f>O43/O42</f>
        <v>4.9423365364603893E-2</v>
      </c>
      <c r="P44" s="646">
        <f>(O44-F44)*100</f>
        <v>-1.0598294679166593</v>
      </c>
      <c r="Q44" s="647">
        <f>Q43/Q42</f>
        <v>4.6317915197876376E-2</v>
      </c>
      <c r="R44" s="646">
        <f>(Q44-G44)*100</f>
        <v>-1.0347154981589897</v>
      </c>
      <c r="S44" s="640">
        <f>S43/S42</f>
        <v>5.0659620987101528E-2</v>
      </c>
      <c r="T44" s="644">
        <f>(S44-H44)*100</f>
        <v>0.62130015184599374</v>
      </c>
      <c r="U44" s="647">
        <f>U43/U42</f>
        <v>4.798995735561834E-2</v>
      </c>
      <c r="V44" s="648">
        <f>(U44-I44)*100</f>
        <v>-0.39208188819264134</v>
      </c>
      <c r="W44" s="548"/>
    </row>
    <row r="45" spans="1:23" ht="20.100000000000001" customHeight="1">
      <c r="A45" s="555"/>
      <c r="B45" s="650"/>
      <c r="C45" s="557" t="s">
        <v>26</v>
      </c>
      <c r="D45" s="622" t="s">
        <v>35</v>
      </c>
      <c r="E45" s="623">
        <v>367048</v>
      </c>
      <c r="F45" s="624">
        <v>352107</v>
      </c>
      <c r="G45" s="625">
        <v>719155</v>
      </c>
      <c r="H45" s="626">
        <v>350512</v>
      </c>
      <c r="I45" s="627">
        <v>1069667</v>
      </c>
      <c r="J45" s="624">
        <v>346198</v>
      </c>
      <c r="K45" s="625">
        <v>696710</v>
      </c>
      <c r="L45" s="628">
        <v>1415865</v>
      </c>
      <c r="M45" s="629">
        <v>340587</v>
      </c>
      <c r="N45" s="630">
        <f t="shared" si="0"/>
        <v>-7.2091388592227745E-2</v>
      </c>
      <c r="O45" s="631">
        <v>353627</v>
      </c>
      <c r="P45" s="632">
        <f>O45/F45-1</f>
        <v>4.316869587937866E-3</v>
      </c>
      <c r="Q45" s="633">
        <v>694214</v>
      </c>
      <c r="R45" s="632">
        <f>Q45/G45-1</f>
        <v>-3.468097976096951E-2</v>
      </c>
      <c r="S45" s="626">
        <v>358531</v>
      </c>
      <c r="T45" s="630">
        <f t="shared" si="1"/>
        <v>2.2877961382206546E-2</v>
      </c>
      <c r="U45" s="633">
        <v>1052745</v>
      </c>
      <c r="V45" s="634">
        <f t="shared" ref="V45:V46" si="25">U45/I45-1</f>
        <v>-1.5819876653201392E-2</v>
      </c>
      <c r="W45" s="548"/>
    </row>
    <row r="46" spans="1:23" ht="20.100000000000001" customHeight="1">
      <c r="A46" s="555"/>
      <c r="B46" s="650"/>
      <c r="C46" s="557"/>
      <c r="D46" s="593" t="s">
        <v>295</v>
      </c>
      <c r="E46" s="594">
        <v>15536</v>
      </c>
      <c r="F46" s="595">
        <v>16131</v>
      </c>
      <c r="G46" s="596">
        <v>31667</v>
      </c>
      <c r="H46" s="597">
        <v>15559</v>
      </c>
      <c r="I46" s="598">
        <v>47226</v>
      </c>
      <c r="J46" s="595">
        <v>15673</v>
      </c>
      <c r="K46" s="596">
        <v>31232</v>
      </c>
      <c r="L46" s="599">
        <v>62899</v>
      </c>
      <c r="M46" s="600">
        <v>11351</v>
      </c>
      <c r="N46" s="601">
        <f t="shared" si="0"/>
        <v>-0.26937435633367657</v>
      </c>
      <c r="O46" s="602">
        <v>12487</v>
      </c>
      <c r="P46" s="603">
        <f>O46/F46-1</f>
        <v>-0.22590044014630217</v>
      </c>
      <c r="Q46" s="604">
        <v>23838</v>
      </c>
      <c r="R46" s="603">
        <f>Q46/G46-1</f>
        <v>-0.24722897653708908</v>
      </c>
      <c r="S46" s="597">
        <v>14631</v>
      </c>
      <c r="T46" s="601">
        <f t="shared" si="1"/>
        <v>-5.9643935985603136E-2</v>
      </c>
      <c r="U46" s="604">
        <v>38469</v>
      </c>
      <c r="V46" s="605">
        <f t="shared" si="25"/>
        <v>-0.18542751873967733</v>
      </c>
      <c r="W46" s="548"/>
    </row>
    <row r="47" spans="1:23" ht="20.100000000000001" customHeight="1">
      <c r="A47" s="555"/>
      <c r="B47" s="650"/>
      <c r="C47" s="557"/>
      <c r="D47" s="685" t="s">
        <v>296</v>
      </c>
      <c r="E47" s="686">
        <f t="shared" ref="E47:M47" si="26">E46/E45</f>
        <v>4.2326889126217827E-2</v>
      </c>
      <c r="F47" s="687">
        <f t="shared" si="26"/>
        <v>4.5812778501989455E-2</v>
      </c>
      <c r="G47" s="688">
        <f t="shared" si="26"/>
        <v>4.4033622793417278E-2</v>
      </c>
      <c r="H47" s="689">
        <f t="shared" si="26"/>
        <v>4.4389350435933721E-2</v>
      </c>
      <c r="I47" s="690">
        <f t="shared" si="26"/>
        <v>4.4150188797074233E-2</v>
      </c>
      <c r="J47" s="687">
        <f t="shared" si="26"/>
        <v>4.527178088839335E-2</v>
      </c>
      <c r="K47" s="688">
        <f t="shared" si="26"/>
        <v>4.4827833675417317E-2</v>
      </c>
      <c r="L47" s="691">
        <f t="shared" si="26"/>
        <v>4.4424433120389302E-2</v>
      </c>
      <c r="M47" s="692">
        <f t="shared" si="26"/>
        <v>3.3327754729334941E-2</v>
      </c>
      <c r="N47" s="693">
        <f>(M47-E47)*100</f>
        <v>-0.89991343968828863</v>
      </c>
      <c r="O47" s="694">
        <f>O46/O45</f>
        <v>3.5311217752038167E-2</v>
      </c>
      <c r="P47" s="695">
        <f>(O47-F47)*100</f>
        <v>-1.0501560749951289</v>
      </c>
      <c r="Q47" s="696">
        <f>Q46/Q45</f>
        <v>3.433811476000196E-2</v>
      </c>
      <c r="R47" s="695">
        <f>(Q47-G47)*100</f>
        <v>-0.96955080334153176</v>
      </c>
      <c r="S47" s="689">
        <f>S46/S45</f>
        <v>4.0808186739779824E-2</v>
      </c>
      <c r="T47" s="693">
        <f>(S47-H47)*100</f>
        <v>-0.35811636961538967</v>
      </c>
      <c r="U47" s="696">
        <f>U46/U45</f>
        <v>3.6541612641237904E-2</v>
      </c>
      <c r="V47" s="697">
        <f>(U47-I47)*100</f>
        <v>-0.76085761558363285</v>
      </c>
      <c r="W47" s="548"/>
    </row>
    <row r="48" spans="1:23" ht="20.100000000000001" customHeight="1">
      <c r="A48" s="555"/>
      <c r="B48" s="578" t="s">
        <v>307</v>
      </c>
      <c r="C48" s="698"/>
      <c r="D48" s="666" t="s">
        <v>35</v>
      </c>
      <c r="E48" s="699">
        <v>4547733</v>
      </c>
      <c r="F48" s="700">
        <v>4745494</v>
      </c>
      <c r="G48" s="701">
        <v>9293227</v>
      </c>
      <c r="H48" s="702">
        <v>4926989</v>
      </c>
      <c r="I48" s="703">
        <v>14220216</v>
      </c>
      <c r="J48" s="700">
        <v>4713250</v>
      </c>
      <c r="K48" s="701">
        <v>9640239</v>
      </c>
      <c r="L48" s="704">
        <v>18933466</v>
      </c>
      <c r="M48" s="705">
        <v>4803974</v>
      </c>
      <c r="N48" s="706">
        <f t="shared" si="0"/>
        <v>5.6344776617272885E-2</v>
      </c>
      <c r="O48" s="707">
        <v>5045738</v>
      </c>
      <c r="P48" s="708">
        <f>O48/F48-1</f>
        <v>6.3269282397154125E-2</v>
      </c>
      <c r="Q48" s="709">
        <v>9849712</v>
      </c>
      <c r="R48" s="708">
        <f>Q48/G48-1</f>
        <v>5.9880706669491746E-2</v>
      </c>
      <c r="S48" s="702">
        <v>5312052</v>
      </c>
      <c r="T48" s="706">
        <f t="shared" si="1"/>
        <v>7.8153817676475335E-2</v>
      </c>
      <c r="U48" s="709">
        <v>15161764</v>
      </c>
      <c r="V48" s="710">
        <f t="shared" ref="V48:V49" si="27">U48/I48-1</f>
        <v>6.6211933770907505E-2</v>
      </c>
      <c r="W48" s="548"/>
    </row>
    <row r="49" spans="1:23" ht="20.100000000000001" customHeight="1">
      <c r="A49" s="555"/>
      <c r="B49" s="578"/>
      <c r="C49" s="557"/>
      <c r="D49" s="593" t="s">
        <v>295</v>
      </c>
      <c r="E49" s="594">
        <v>116122</v>
      </c>
      <c r="F49" s="595">
        <v>118077</v>
      </c>
      <c r="G49" s="596">
        <v>234199</v>
      </c>
      <c r="H49" s="597">
        <v>112666</v>
      </c>
      <c r="I49" s="598">
        <v>346865</v>
      </c>
      <c r="J49" s="595">
        <v>126746</v>
      </c>
      <c r="K49" s="596">
        <v>239412</v>
      </c>
      <c r="L49" s="599">
        <v>473611</v>
      </c>
      <c r="M49" s="600">
        <v>118929</v>
      </c>
      <c r="N49" s="601">
        <f t="shared" si="0"/>
        <v>2.4172852689412938E-2</v>
      </c>
      <c r="O49" s="602">
        <v>130377</v>
      </c>
      <c r="P49" s="603">
        <f>O49/F49-1</f>
        <v>0.10416931324474699</v>
      </c>
      <c r="Q49" s="604">
        <v>249306</v>
      </c>
      <c r="R49" s="603">
        <f>Q49/G49-1</f>
        <v>6.4504972267174443E-2</v>
      </c>
      <c r="S49" s="597">
        <v>146577</v>
      </c>
      <c r="T49" s="601">
        <f t="shared" si="1"/>
        <v>0.30098698808868685</v>
      </c>
      <c r="U49" s="604">
        <v>395883</v>
      </c>
      <c r="V49" s="605">
        <f t="shared" si="27"/>
        <v>0.14131722716330564</v>
      </c>
      <c r="W49" s="548"/>
    </row>
    <row r="50" spans="1:23" ht="20.100000000000001" customHeight="1">
      <c r="A50" s="555"/>
      <c r="B50" s="606"/>
      <c r="C50" s="607"/>
      <c r="D50" s="608" t="s">
        <v>296</v>
      </c>
      <c r="E50" s="609">
        <f t="shared" ref="E50:M50" si="28">E49/E48</f>
        <v>2.5534040806705231E-2</v>
      </c>
      <c r="F50" s="610">
        <f t="shared" si="28"/>
        <v>2.4881919564117033E-2</v>
      </c>
      <c r="G50" s="611">
        <f t="shared" si="28"/>
        <v>2.520104157576265E-2</v>
      </c>
      <c r="H50" s="612">
        <f t="shared" si="28"/>
        <v>2.2867110115326012E-2</v>
      </c>
      <c r="I50" s="613">
        <f t="shared" si="28"/>
        <v>2.4392386163473185E-2</v>
      </c>
      <c r="J50" s="610">
        <f t="shared" si="28"/>
        <v>2.6891423115684505E-2</v>
      </c>
      <c r="K50" s="611">
        <f t="shared" si="28"/>
        <v>2.4834653995611519E-2</v>
      </c>
      <c r="L50" s="614">
        <f t="shared" si="28"/>
        <v>2.5014490215367856E-2</v>
      </c>
      <c r="M50" s="615">
        <f t="shared" si="28"/>
        <v>2.4756378781400565E-2</v>
      </c>
      <c r="N50" s="616">
        <f>(M50-E50)*100</f>
        <v>-7.7766202530466649E-2</v>
      </c>
      <c r="O50" s="617">
        <f>O49/O48</f>
        <v>2.5839034844853222E-2</v>
      </c>
      <c r="P50" s="618">
        <f>(O50-F50)*100</f>
        <v>9.5711528073618921E-2</v>
      </c>
      <c r="Q50" s="619">
        <f>Q49/Q48</f>
        <v>2.5310993864592183E-2</v>
      </c>
      <c r="R50" s="618">
        <f>(Q50-G50)*100</f>
        <v>1.0995228882953317E-2</v>
      </c>
      <c r="S50" s="612">
        <f>S49/S48</f>
        <v>2.7593291631934327E-2</v>
      </c>
      <c r="T50" s="616">
        <f>(S50-H50)*100</f>
        <v>0.47261815166083143</v>
      </c>
      <c r="U50" s="619">
        <f>U49/U48</f>
        <v>2.6110616152579608E-2</v>
      </c>
      <c r="V50" s="620">
        <f>(U50-I50)*100</f>
        <v>0.17182299891064234</v>
      </c>
      <c r="W50" s="548"/>
    </row>
    <row r="51" spans="1:23" ht="20.100000000000001" customHeight="1">
      <c r="A51" s="555"/>
      <c r="B51" s="578" t="s">
        <v>27</v>
      </c>
      <c r="C51" s="557"/>
      <c r="D51" s="622" t="s">
        <v>35</v>
      </c>
      <c r="E51" s="652">
        <v>17923591</v>
      </c>
      <c r="F51" s="653">
        <v>16967939</v>
      </c>
      <c r="G51" s="654">
        <v>34891530</v>
      </c>
      <c r="H51" s="655">
        <v>19316783</v>
      </c>
      <c r="I51" s="656">
        <v>54208313</v>
      </c>
      <c r="J51" s="653">
        <v>19239942</v>
      </c>
      <c r="K51" s="654">
        <v>38556725</v>
      </c>
      <c r="L51" s="657">
        <v>73448255</v>
      </c>
      <c r="M51" s="658">
        <v>18735563</v>
      </c>
      <c r="N51" s="659">
        <f t="shared" si="0"/>
        <v>4.5301859432074654E-2</v>
      </c>
      <c r="O51" s="660">
        <v>19639380</v>
      </c>
      <c r="P51" s="661">
        <f>O51/F51-1</f>
        <v>0.1574405117793034</v>
      </c>
      <c r="Q51" s="662">
        <v>38374943</v>
      </c>
      <c r="R51" s="661">
        <f>Q51/G51-1</f>
        <v>9.983549016050608E-2</v>
      </c>
      <c r="S51" s="655">
        <v>20467319</v>
      </c>
      <c r="T51" s="659">
        <f t="shared" si="1"/>
        <v>5.9561470458098453E-2</v>
      </c>
      <c r="U51" s="662">
        <v>58842262</v>
      </c>
      <c r="V51" s="663">
        <f t="shared" ref="V51:V52" si="29">U51/I51-1</f>
        <v>8.5484102779586513E-2</v>
      </c>
      <c r="W51" s="548"/>
    </row>
    <row r="52" spans="1:23" ht="20.100000000000001" customHeight="1">
      <c r="A52" s="555"/>
      <c r="B52" s="578"/>
      <c r="C52" s="557"/>
      <c r="D52" s="593" t="s">
        <v>295</v>
      </c>
      <c r="E52" s="594">
        <v>729793</v>
      </c>
      <c r="F52" s="595">
        <v>633693</v>
      </c>
      <c r="G52" s="596">
        <v>1363486</v>
      </c>
      <c r="H52" s="597">
        <v>737268</v>
      </c>
      <c r="I52" s="598">
        <v>2100754</v>
      </c>
      <c r="J52" s="595">
        <v>750001</v>
      </c>
      <c r="K52" s="596">
        <v>1487269</v>
      </c>
      <c r="L52" s="599">
        <v>2850755</v>
      </c>
      <c r="M52" s="600">
        <v>682274</v>
      </c>
      <c r="N52" s="601">
        <f t="shared" si="0"/>
        <v>-6.5112984092749571E-2</v>
      </c>
      <c r="O52" s="602">
        <v>711401</v>
      </c>
      <c r="P52" s="603">
        <f>O52/F52-1</f>
        <v>0.12262720276222083</v>
      </c>
      <c r="Q52" s="604">
        <v>1393675</v>
      </c>
      <c r="R52" s="603">
        <f>Q52/G52-1</f>
        <v>2.2141041418833884E-2</v>
      </c>
      <c r="S52" s="597">
        <v>710493</v>
      </c>
      <c r="T52" s="601">
        <f t="shared" si="1"/>
        <v>-3.6316509057764623E-2</v>
      </c>
      <c r="U52" s="604">
        <v>2104168</v>
      </c>
      <c r="V52" s="605">
        <f t="shared" si="29"/>
        <v>1.6251307863748288E-3</v>
      </c>
      <c r="W52" s="548"/>
    </row>
    <row r="53" spans="1:23" ht="20.100000000000001" customHeight="1" thickBot="1">
      <c r="A53" s="555"/>
      <c r="B53" s="711"/>
      <c r="C53" s="712"/>
      <c r="D53" s="713" t="s">
        <v>296</v>
      </c>
      <c r="E53" s="714">
        <f t="shared" ref="E53:M53" si="30">E52/E51</f>
        <v>4.0716896519229877E-2</v>
      </c>
      <c r="F53" s="715">
        <f t="shared" si="30"/>
        <v>3.7346492110797901E-2</v>
      </c>
      <c r="G53" s="716">
        <f t="shared" si="30"/>
        <v>3.9077850699009188E-2</v>
      </c>
      <c r="H53" s="717">
        <f t="shared" si="30"/>
        <v>3.8167224842770145E-2</v>
      </c>
      <c r="I53" s="718">
        <f t="shared" si="30"/>
        <v>3.8753355043533638E-2</v>
      </c>
      <c r="J53" s="715">
        <f t="shared" si="30"/>
        <v>3.8981458468014089E-2</v>
      </c>
      <c r="K53" s="716">
        <f t="shared" si="30"/>
        <v>3.8573530298540659E-2</v>
      </c>
      <c r="L53" s="719">
        <f t="shared" si="30"/>
        <v>3.8813107268511692E-2</v>
      </c>
      <c r="M53" s="720">
        <f t="shared" si="30"/>
        <v>3.6415986004797403E-2</v>
      </c>
      <c r="N53" s="721">
        <f>(M53-E53)*100</f>
        <v>-0.43009105144324739</v>
      </c>
      <c r="O53" s="722">
        <f>O52/O51</f>
        <v>3.6223190345112725E-2</v>
      </c>
      <c r="P53" s="723">
        <f>(O53-F53)*100</f>
        <v>-0.11233017656851751</v>
      </c>
      <c r="Q53" s="724">
        <f>Q52/Q51</f>
        <v>3.6317317787286356E-2</v>
      </c>
      <c r="R53" s="723">
        <f>(Q53-G53)*100</f>
        <v>-0.27605329117228322</v>
      </c>
      <c r="S53" s="717">
        <f>S52/S51</f>
        <v>3.4713535270545201E-2</v>
      </c>
      <c r="T53" s="721">
        <f>(S53-H53)*100</f>
        <v>-0.34536895722249439</v>
      </c>
      <c r="U53" s="724">
        <f>U52/U51</f>
        <v>3.5759468254296545E-2</v>
      </c>
      <c r="V53" s="725">
        <f>(U53-I53)*100</f>
        <v>-0.29938867892370935</v>
      </c>
      <c r="W53" s="548"/>
    </row>
    <row r="54" spans="1:23" ht="20.100000000000001" customHeight="1">
      <c r="A54" s="555"/>
      <c r="B54" s="578" t="s">
        <v>28</v>
      </c>
      <c r="C54" s="557"/>
      <c r="D54" s="622" t="s">
        <v>35</v>
      </c>
      <c r="E54" s="652">
        <v>18813173</v>
      </c>
      <c r="F54" s="653">
        <v>18003004</v>
      </c>
      <c r="G54" s="654">
        <v>36816177</v>
      </c>
      <c r="H54" s="655">
        <v>20397890</v>
      </c>
      <c r="I54" s="656">
        <v>57214067</v>
      </c>
      <c r="J54" s="653">
        <v>20621802</v>
      </c>
      <c r="K54" s="654">
        <v>41019692</v>
      </c>
      <c r="L54" s="657">
        <v>77835869</v>
      </c>
      <c r="M54" s="658">
        <v>19805047</v>
      </c>
      <c r="N54" s="659">
        <f t="shared" si="0"/>
        <v>5.2722313242960173E-2</v>
      </c>
      <c r="O54" s="660">
        <v>20796628</v>
      </c>
      <c r="P54" s="661">
        <f>O54/F54-1</f>
        <v>0.15517543627719022</v>
      </c>
      <c r="Q54" s="662">
        <v>40601675</v>
      </c>
      <c r="R54" s="661">
        <f>Q54/G54-1</f>
        <v>0.102821593887926</v>
      </c>
      <c r="S54" s="655">
        <v>21639109</v>
      </c>
      <c r="T54" s="659">
        <f t="shared" si="1"/>
        <v>6.0850362463960694E-2</v>
      </c>
      <c r="U54" s="662">
        <v>62240784</v>
      </c>
      <c r="V54" s="663">
        <f t="shared" ref="V54:V55" si="31">U54/I54-1</f>
        <v>8.7858061200228876E-2</v>
      </c>
      <c r="W54" s="548"/>
    </row>
    <row r="55" spans="1:23" ht="20.100000000000001" customHeight="1">
      <c r="A55" s="555"/>
      <c r="B55" s="578"/>
      <c r="C55" s="557" t="s">
        <v>29</v>
      </c>
      <c r="D55" s="593" t="s">
        <v>295</v>
      </c>
      <c r="E55" s="594">
        <v>819212</v>
      </c>
      <c r="F55" s="595">
        <v>750149</v>
      </c>
      <c r="G55" s="596">
        <v>1569361</v>
      </c>
      <c r="H55" s="597">
        <v>841647</v>
      </c>
      <c r="I55" s="598">
        <v>2411008</v>
      </c>
      <c r="J55" s="595">
        <v>894196</v>
      </c>
      <c r="K55" s="596">
        <v>1735843</v>
      </c>
      <c r="L55" s="599">
        <v>3305204</v>
      </c>
      <c r="M55" s="600">
        <v>788747</v>
      </c>
      <c r="N55" s="601">
        <f t="shared" si="0"/>
        <v>-3.7188175954453784E-2</v>
      </c>
      <c r="O55" s="602">
        <v>832775</v>
      </c>
      <c r="P55" s="603">
        <f>O55/F55-1</f>
        <v>0.11014611763796256</v>
      </c>
      <c r="Q55" s="604">
        <v>1621522</v>
      </c>
      <c r="R55" s="603">
        <f>Q55/G55-1</f>
        <v>3.3237094588179472E-2</v>
      </c>
      <c r="S55" s="597">
        <v>819029</v>
      </c>
      <c r="T55" s="601">
        <f t="shared" si="1"/>
        <v>-2.6873499222358044E-2</v>
      </c>
      <c r="U55" s="604">
        <v>2440551</v>
      </c>
      <c r="V55" s="605">
        <f t="shared" si="31"/>
        <v>1.2253381158420007E-2</v>
      </c>
      <c r="W55" s="548"/>
    </row>
    <row r="56" spans="1:23" ht="20.100000000000001" customHeight="1" thickBot="1">
      <c r="A56" s="555"/>
      <c r="B56" s="711"/>
      <c r="C56" s="712"/>
      <c r="D56" s="713" t="s">
        <v>296</v>
      </c>
      <c r="E56" s="714">
        <f t="shared" ref="E56:M56" si="32">E55/E54</f>
        <v>4.3544595055815413E-2</v>
      </c>
      <c r="F56" s="715">
        <f t="shared" si="32"/>
        <v>4.1667990519804361E-2</v>
      </c>
      <c r="G56" s="716">
        <f t="shared" si="32"/>
        <v>4.2626940868955514E-2</v>
      </c>
      <c r="H56" s="717">
        <f t="shared" si="32"/>
        <v>4.1261473613202149E-2</v>
      </c>
      <c r="I56" s="718">
        <f t="shared" si="32"/>
        <v>4.2140126133665697E-2</v>
      </c>
      <c r="J56" s="715">
        <f t="shared" si="32"/>
        <v>4.3361681001495407E-2</v>
      </c>
      <c r="K56" s="716">
        <f t="shared" si="32"/>
        <v>4.2317309452250394E-2</v>
      </c>
      <c r="L56" s="719">
        <f t="shared" si="32"/>
        <v>4.2463764360361929E-2</v>
      </c>
      <c r="M56" s="720">
        <f t="shared" si="32"/>
        <v>3.9825555576818376E-2</v>
      </c>
      <c r="N56" s="721">
        <f>(M56-E56)*100</f>
        <v>-0.37190394789970371</v>
      </c>
      <c r="O56" s="722">
        <f>O55/O54</f>
        <v>4.004375132353187E-2</v>
      </c>
      <c r="P56" s="723">
        <f>(O56-F56)*100</f>
        <v>-0.16242391962724909</v>
      </c>
      <c r="Q56" s="724">
        <f>Q55/Q54</f>
        <v>3.9937317856960336E-2</v>
      </c>
      <c r="R56" s="723">
        <f>(Q56-G56)*100</f>
        <v>-0.26896230119951781</v>
      </c>
      <c r="S56" s="717">
        <f>S55/S54</f>
        <v>3.7849478922630318E-2</v>
      </c>
      <c r="T56" s="721">
        <f>(S56-H56)*100</f>
        <v>-0.34119946905718301</v>
      </c>
      <c r="U56" s="724">
        <f>U55/U54</f>
        <v>3.9211443737598162E-2</v>
      </c>
      <c r="V56" s="725">
        <f>(U56-I56)*100</f>
        <v>-0.29286823960675346</v>
      </c>
      <c r="W56" s="548"/>
    </row>
    <row r="57" spans="1:23" ht="20.100000000000001" customHeight="1" thickBot="1">
      <c r="A57" s="555"/>
      <c r="B57" s="557"/>
      <c r="C57" s="557"/>
      <c r="D57" s="557"/>
      <c r="E57" s="726"/>
      <c r="F57" s="726"/>
      <c r="G57" s="726"/>
      <c r="H57" s="726"/>
      <c r="I57" s="726"/>
      <c r="J57" s="726"/>
      <c r="K57" s="726"/>
      <c r="L57" s="726"/>
      <c r="M57" s="726"/>
      <c r="N57" s="727"/>
      <c r="O57" s="726"/>
      <c r="P57" s="727"/>
      <c r="Q57" s="726"/>
      <c r="R57" s="727"/>
      <c r="S57" s="726"/>
      <c r="T57" s="727"/>
      <c r="U57" s="726"/>
      <c r="V57" s="727"/>
      <c r="W57" s="548"/>
    </row>
    <row r="58" spans="1:23" ht="20.100000000000001" customHeight="1">
      <c r="A58" s="555"/>
      <c r="B58" s="728" t="s">
        <v>10</v>
      </c>
      <c r="C58" s="729"/>
      <c r="D58" s="730" t="s">
        <v>35</v>
      </c>
      <c r="E58" s="731">
        <v>537650</v>
      </c>
      <c r="F58" s="732">
        <v>635261</v>
      </c>
      <c r="G58" s="733">
        <v>1172911</v>
      </c>
      <c r="H58" s="734">
        <v>642186</v>
      </c>
      <c r="I58" s="735">
        <v>1815097</v>
      </c>
      <c r="J58" s="732">
        <v>877896</v>
      </c>
      <c r="K58" s="733">
        <v>1520082</v>
      </c>
      <c r="L58" s="736">
        <v>2692993</v>
      </c>
      <c r="M58" s="737">
        <v>686446</v>
      </c>
      <c r="N58" s="738">
        <f t="shared" si="0"/>
        <v>0.27675253417650891</v>
      </c>
      <c r="O58" s="739">
        <v>739285</v>
      </c>
      <c r="P58" s="740">
        <f>O58/F58-1</f>
        <v>0.16375001770925657</v>
      </c>
      <c r="Q58" s="741">
        <v>1425731</v>
      </c>
      <c r="R58" s="740">
        <f>Q58/G58-1</f>
        <v>0.21554917636547022</v>
      </c>
      <c r="S58" s="734">
        <v>730368</v>
      </c>
      <c r="T58" s="738">
        <f t="shared" si="1"/>
        <v>0.1373153572329513</v>
      </c>
      <c r="U58" s="741">
        <v>2156099</v>
      </c>
      <c r="V58" s="742">
        <f t="shared" ref="V58:V59" si="33">U58/I58-1</f>
        <v>0.18786984937995044</v>
      </c>
      <c r="W58" s="548"/>
    </row>
    <row r="59" spans="1:23" ht="20.100000000000001" customHeight="1">
      <c r="A59" s="555"/>
      <c r="B59" s="578"/>
      <c r="C59" s="557" t="s">
        <v>30</v>
      </c>
      <c r="D59" s="593" t="s">
        <v>295</v>
      </c>
      <c r="E59" s="594">
        <v>53382</v>
      </c>
      <c r="F59" s="595">
        <v>69852</v>
      </c>
      <c r="G59" s="596">
        <v>123234</v>
      </c>
      <c r="H59" s="597">
        <v>60975</v>
      </c>
      <c r="I59" s="598">
        <v>184209</v>
      </c>
      <c r="J59" s="595">
        <v>83223</v>
      </c>
      <c r="K59" s="596">
        <v>144198</v>
      </c>
      <c r="L59" s="599">
        <v>267432</v>
      </c>
      <c r="M59" s="600">
        <v>69557</v>
      </c>
      <c r="N59" s="601">
        <f t="shared" si="0"/>
        <v>0.30300475815818073</v>
      </c>
      <c r="O59" s="602">
        <v>73563</v>
      </c>
      <c r="P59" s="603">
        <f>O59/F59-1</f>
        <v>5.3126610548015707E-2</v>
      </c>
      <c r="Q59" s="604">
        <v>143120</v>
      </c>
      <c r="R59" s="603">
        <f>Q59/G59-1</f>
        <v>0.16136780433971154</v>
      </c>
      <c r="S59" s="597">
        <v>64609</v>
      </c>
      <c r="T59" s="601">
        <f t="shared" si="1"/>
        <v>5.9598195981959812E-2</v>
      </c>
      <c r="U59" s="604">
        <v>207729</v>
      </c>
      <c r="V59" s="605">
        <f t="shared" si="33"/>
        <v>0.12768105792876572</v>
      </c>
      <c r="W59" s="548"/>
    </row>
    <row r="60" spans="1:23" ht="20.100000000000001" customHeight="1">
      <c r="A60" s="555"/>
      <c r="B60" s="606"/>
      <c r="C60" s="607"/>
      <c r="D60" s="608" t="s">
        <v>296</v>
      </c>
      <c r="E60" s="609">
        <f t="shared" ref="E60:M60" si="34">E59/E58</f>
        <v>9.9287640658420911E-2</v>
      </c>
      <c r="F60" s="610">
        <f t="shared" si="34"/>
        <v>0.10995795428965417</v>
      </c>
      <c r="G60" s="611">
        <f t="shared" si="34"/>
        <v>0.10506679534934876</v>
      </c>
      <c r="H60" s="612">
        <f t="shared" si="34"/>
        <v>9.4949126888471569E-2</v>
      </c>
      <c r="I60" s="613">
        <f t="shared" si="34"/>
        <v>0.1014871381529472</v>
      </c>
      <c r="J60" s="610">
        <f t="shared" si="34"/>
        <v>9.4798244894611666E-2</v>
      </c>
      <c r="K60" s="611">
        <f t="shared" si="34"/>
        <v>9.4861987708557832E-2</v>
      </c>
      <c r="L60" s="614">
        <f t="shared" si="34"/>
        <v>9.9306607926570922E-2</v>
      </c>
      <c r="M60" s="615">
        <f t="shared" si="34"/>
        <v>0.10132916500351084</v>
      </c>
      <c r="N60" s="616">
        <f>(M60-E60)*100</f>
        <v>0.20415243450899317</v>
      </c>
      <c r="O60" s="617">
        <f>O59/O58</f>
        <v>9.9505603387056413E-2</v>
      </c>
      <c r="P60" s="618">
        <f>(O60-F60)*100</f>
        <v>-1.045235090259776</v>
      </c>
      <c r="Q60" s="619">
        <f>Q59/Q58</f>
        <v>0.10038359269736016</v>
      </c>
      <c r="R60" s="618">
        <f>(Q60-G60)*100</f>
        <v>-0.46832026519885994</v>
      </c>
      <c r="S60" s="612">
        <f>S59/S58</f>
        <v>8.8460885471433576E-2</v>
      </c>
      <c r="T60" s="616">
        <f>(S60-H60)*100</f>
        <v>-0.64882414170379932</v>
      </c>
      <c r="U60" s="619">
        <f>U59/U58</f>
        <v>9.6344833887497747E-2</v>
      </c>
      <c r="V60" s="620">
        <f>(U60-I60)*100</f>
        <v>-0.51423042654494544</v>
      </c>
      <c r="W60" s="548"/>
    </row>
    <row r="61" spans="1:23" ht="20.100000000000001" customHeight="1">
      <c r="A61" s="555"/>
      <c r="B61" s="578" t="s">
        <v>10</v>
      </c>
      <c r="C61" s="557"/>
      <c r="D61" s="622" t="s">
        <v>35</v>
      </c>
      <c r="E61" s="652">
        <v>351932</v>
      </c>
      <c r="F61" s="653">
        <v>399804</v>
      </c>
      <c r="G61" s="654">
        <v>751736</v>
      </c>
      <c r="H61" s="655">
        <v>438921</v>
      </c>
      <c r="I61" s="656">
        <v>1190657</v>
      </c>
      <c r="J61" s="653">
        <v>503964</v>
      </c>
      <c r="K61" s="654">
        <v>942885</v>
      </c>
      <c r="L61" s="657">
        <v>1694621</v>
      </c>
      <c r="M61" s="658">
        <v>383038</v>
      </c>
      <c r="N61" s="659">
        <f t="shared" si="0"/>
        <v>8.8386392825886784E-2</v>
      </c>
      <c r="O61" s="660">
        <v>417963</v>
      </c>
      <c r="P61" s="661">
        <f>O61/F61-1</f>
        <v>4.5419755680283336E-2</v>
      </c>
      <c r="Q61" s="662">
        <v>801001</v>
      </c>
      <c r="R61" s="661">
        <f>Q61/G61-1</f>
        <v>6.553497504443051E-2</v>
      </c>
      <c r="S61" s="655">
        <v>441422</v>
      </c>
      <c r="T61" s="659">
        <f t="shared" si="1"/>
        <v>5.6980641163215662E-3</v>
      </c>
      <c r="U61" s="662">
        <v>1242423</v>
      </c>
      <c r="V61" s="663">
        <f t="shared" ref="V61:V62" si="35">U61/I61-1</f>
        <v>4.3476836738036262E-2</v>
      </c>
      <c r="W61" s="548"/>
    </row>
    <row r="62" spans="1:23" ht="20.100000000000001" customHeight="1">
      <c r="A62" s="555"/>
      <c r="B62" s="578"/>
      <c r="C62" s="557" t="s">
        <v>31</v>
      </c>
      <c r="D62" s="593" t="s">
        <v>295</v>
      </c>
      <c r="E62" s="594">
        <v>36037</v>
      </c>
      <c r="F62" s="595">
        <v>46604</v>
      </c>
      <c r="G62" s="596">
        <v>82641</v>
      </c>
      <c r="H62" s="597">
        <v>43404</v>
      </c>
      <c r="I62" s="598">
        <v>126045</v>
      </c>
      <c r="J62" s="595">
        <v>60972</v>
      </c>
      <c r="K62" s="596">
        <v>104376</v>
      </c>
      <c r="L62" s="599">
        <v>187017</v>
      </c>
      <c r="M62" s="600">
        <v>36916</v>
      </c>
      <c r="N62" s="601">
        <f t="shared" si="0"/>
        <v>2.4391597524766162E-2</v>
      </c>
      <c r="O62" s="602">
        <v>47811</v>
      </c>
      <c r="P62" s="603">
        <f>O62/F62-1</f>
        <v>2.5899064457986398E-2</v>
      </c>
      <c r="Q62" s="604">
        <v>84727</v>
      </c>
      <c r="R62" s="603">
        <f>Q62/G62-1</f>
        <v>2.5241708110986139E-2</v>
      </c>
      <c r="S62" s="597">
        <v>43927</v>
      </c>
      <c r="T62" s="601">
        <f t="shared" si="1"/>
        <v>1.2049580683807903E-2</v>
      </c>
      <c r="U62" s="604">
        <v>128654</v>
      </c>
      <c r="V62" s="605">
        <f t="shared" si="35"/>
        <v>2.0698956721805661E-2</v>
      </c>
      <c r="W62" s="548"/>
    </row>
    <row r="63" spans="1:23" ht="20.100000000000001" customHeight="1" thickBot="1">
      <c r="A63" s="555"/>
      <c r="B63" s="711"/>
      <c r="C63" s="712"/>
      <c r="D63" s="713" t="s">
        <v>296</v>
      </c>
      <c r="E63" s="714">
        <f t="shared" ref="E63:M63" si="36">E62/E61</f>
        <v>0.10239762226793812</v>
      </c>
      <c r="F63" s="715">
        <f t="shared" si="36"/>
        <v>0.116567117887765</v>
      </c>
      <c r="G63" s="716">
        <f t="shared" si="36"/>
        <v>0.10993354049826003</v>
      </c>
      <c r="H63" s="717">
        <f t="shared" si="36"/>
        <v>9.8887954780017356E-2</v>
      </c>
      <c r="I63" s="718">
        <f t="shared" si="36"/>
        <v>0.10586172172170491</v>
      </c>
      <c r="J63" s="715">
        <f t="shared" si="36"/>
        <v>0.12098483224992261</v>
      </c>
      <c r="K63" s="716">
        <f t="shared" si="36"/>
        <v>0.1106985475429135</v>
      </c>
      <c r="L63" s="719">
        <f t="shared" si="36"/>
        <v>0.11035918945888196</v>
      </c>
      <c r="M63" s="720">
        <f t="shared" si="36"/>
        <v>9.6376860781436827E-2</v>
      </c>
      <c r="N63" s="721">
        <f>(M63-E63)*100</f>
        <v>-0.60207614865012971</v>
      </c>
      <c r="O63" s="722">
        <f>O62/O61</f>
        <v>0.11439050825073033</v>
      </c>
      <c r="P63" s="723">
        <f>(O63-F63)*100</f>
        <v>-0.2176609637034671</v>
      </c>
      <c r="Q63" s="724">
        <f>Q62/Q61</f>
        <v>0.10577639728289977</v>
      </c>
      <c r="R63" s="723">
        <f>(Q63-G63)*100</f>
        <v>-0.41571432153602594</v>
      </c>
      <c r="S63" s="717">
        <f>S62/S61</f>
        <v>9.951248465187508E-2</v>
      </c>
      <c r="T63" s="721">
        <f>(S63-H63)*100</f>
        <v>6.2452987185772357E-2</v>
      </c>
      <c r="U63" s="724">
        <f>U62/U61</f>
        <v>0.10355088403868892</v>
      </c>
      <c r="V63" s="725">
        <f>(U63-I63)*100</f>
        <v>-0.23108376830159871</v>
      </c>
      <c r="W63" s="548"/>
    </row>
    <row r="64" spans="1:23" ht="20.100000000000001" customHeight="1">
      <c r="A64" s="555"/>
      <c r="B64" s="557"/>
      <c r="C64" s="557" t="s">
        <v>32</v>
      </c>
      <c r="D64" s="557"/>
      <c r="E64" s="743"/>
      <c r="F64" s="743"/>
      <c r="G64" s="743"/>
      <c r="H64" s="743"/>
      <c r="I64" s="743"/>
      <c r="J64" s="743"/>
      <c r="K64" s="743"/>
      <c r="L64" s="743"/>
      <c r="M64" s="743"/>
      <c r="N64" s="744"/>
      <c r="O64" s="743"/>
      <c r="P64" s="744"/>
      <c r="Q64" s="743"/>
      <c r="R64" s="744"/>
      <c r="S64" s="743"/>
      <c r="T64" s="744"/>
      <c r="U64" s="743"/>
      <c r="V64" s="744"/>
      <c r="W64" s="548"/>
    </row>
    <row r="65" spans="1:23" ht="20.100000000000001" customHeight="1">
      <c r="A65" s="555"/>
      <c r="B65" s="557"/>
      <c r="C65" s="557" t="s">
        <v>33</v>
      </c>
      <c r="D65" s="557"/>
      <c r="E65" s="745"/>
      <c r="F65" s="745"/>
      <c r="G65" s="745"/>
      <c r="H65" s="745"/>
      <c r="I65" s="745"/>
      <c r="J65" s="745"/>
      <c r="K65" s="745"/>
      <c r="L65" s="745"/>
      <c r="M65" s="745"/>
      <c r="N65" s="746"/>
      <c r="O65" s="745"/>
      <c r="P65" s="746"/>
      <c r="Q65" s="745"/>
      <c r="R65" s="746"/>
      <c r="S65" s="745"/>
      <c r="T65" s="746"/>
      <c r="U65" s="745"/>
      <c r="V65" s="746"/>
      <c r="W65" s="548"/>
    </row>
  </sheetData>
  <mergeCells count="1">
    <mergeCell ref="B4:D5"/>
  </mergeCells>
  <phoneticPr fontId="14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1A7B-1931-4FC9-8783-1F3340EA2A25}">
  <dimension ref="A1:AB61"/>
  <sheetViews>
    <sheetView topLeftCell="J1" zoomScale="70" zoomScaleNormal="70" zoomScaleSheetLayoutView="55" workbookViewId="0">
      <selection activeCell="AB1" sqref="AB1"/>
    </sheetView>
  </sheetViews>
  <sheetFormatPr defaultRowHeight="14.25"/>
  <cols>
    <col min="1" max="3" width="2.125" style="747" customWidth="1"/>
    <col min="4" max="4" width="25.625" style="747" customWidth="1"/>
    <col min="5" max="13" width="13.125" style="747" customWidth="1"/>
    <col min="14" max="15" width="10.625" style="747" customWidth="1"/>
    <col min="16" max="16" width="13.125" style="747" customWidth="1"/>
    <col min="17" max="18" width="10.625" style="747" customWidth="1"/>
    <col min="19" max="19" width="13.125" style="747" customWidth="1"/>
    <col min="20" max="21" width="10.625" style="747" customWidth="1"/>
    <col min="22" max="22" width="13.125" style="747" customWidth="1"/>
    <col min="23" max="24" width="10.625" style="747" customWidth="1"/>
    <col min="25" max="25" width="13.125" style="747" customWidth="1"/>
    <col min="26" max="27" width="10.625" style="747" customWidth="1"/>
    <col min="28" max="28" width="2.125" style="747" customWidth="1"/>
    <col min="29" max="16384" width="9" style="747"/>
  </cols>
  <sheetData>
    <row r="1" spans="1:28" ht="20.25">
      <c r="A1" s="550"/>
      <c r="B1" s="549" t="s">
        <v>297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</row>
    <row r="2" spans="1:28" ht="20.100000000000001" customHeight="1" thickBot="1">
      <c r="A2" s="551"/>
      <c r="B2" s="748"/>
      <c r="C2" s="748"/>
      <c r="D2" s="551"/>
      <c r="E2" s="748"/>
      <c r="F2" s="749"/>
      <c r="G2" s="749"/>
      <c r="H2" s="749"/>
      <c r="I2" s="749"/>
      <c r="J2" s="749"/>
      <c r="K2" s="749"/>
      <c r="L2" s="749"/>
      <c r="M2" s="748"/>
      <c r="N2" s="749"/>
      <c r="O2" s="551"/>
      <c r="P2" s="749"/>
      <c r="Q2" s="749"/>
      <c r="R2" s="749"/>
      <c r="S2" s="749"/>
      <c r="T2" s="749"/>
      <c r="U2" s="750"/>
      <c r="V2" s="749"/>
      <c r="W2" s="749"/>
      <c r="X2" s="749"/>
      <c r="Y2" s="749"/>
      <c r="Z2" s="749"/>
      <c r="AA2" s="560" t="s">
        <v>303</v>
      </c>
      <c r="AB2" s="560"/>
    </row>
    <row r="3" spans="1:28" ht="20.100000000000001" customHeight="1">
      <c r="A3" s="751"/>
      <c r="B3" s="752"/>
      <c r="C3" s="753"/>
      <c r="D3" s="753"/>
      <c r="E3" s="561" t="s">
        <v>308</v>
      </c>
      <c r="F3" s="562"/>
      <c r="G3" s="562"/>
      <c r="H3" s="562"/>
      <c r="I3" s="562"/>
      <c r="J3" s="562"/>
      <c r="K3" s="562"/>
      <c r="L3" s="754"/>
      <c r="M3" s="561" t="s">
        <v>309</v>
      </c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754"/>
      <c r="AB3" s="751"/>
    </row>
    <row r="4" spans="1:28" ht="20.100000000000001" customHeight="1">
      <c r="A4" s="551"/>
      <c r="B4" s="755"/>
      <c r="C4" s="551"/>
      <c r="D4" s="551"/>
      <c r="E4" s="980" t="s">
        <v>4</v>
      </c>
      <c r="F4" s="982" t="s">
        <v>5</v>
      </c>
      <c r="G4" s="971" t="s">
        <v>38</v>
      </c>
      <c r="H4" s="984" t="s">
        <v>7</v>
      </c>
      <c r="I4" s="985" t="s">
        <v>304</v>
      </c>
      <c r="J4" s="987" t="s">
        <v>8</v>
      </c>
      <c r="K4" s="971" t="s">
        <v>40</v>
      </c>
      <c r="L4" s="973" t="s">
        <v>41</v>
      </c>
      <c r="M4" s="975" t="s">
        <v>114</v>
      </c>
      <c r="N4" s="756" t="s">
        <v>294</v>
      </c>
      <c r="O4" s="757"/>
      <c r="P4" s="977" t="s">
        <v>115</v>
      </c>
      <c r="Q4" s="756" t="s">
        <v>294</v>
      </c>
      <c r="R4" s="758"/>
      <c r="S4" s="969" t="s">
        <v>116</v>
      </c>
      <c r="T4" s="759" t="s">
        <v>294</v>
      </c>
      <c r="U4" s="760"/>
      <c r="V4" s="979" t="s">
        <v>117</v>
      </c>
      <c r="W4" s="756" t="s">
        <v>294</v>
      </c>
      <c r="X4" s="758"/>
      <c r="Y4" s="969" t="s">
        <v>304</v>
      </c>
      <c r="Z4" s="761" t="s">
        <v>294</v>
      </c>
      <c r="AA4" s="762"/>
      <c r="AB4" s="551"/>
    </row>
    <row r="5" spans="1:28" ht="20.100000000000001" customHeight="1" thickBot="1">
      <c r="A5" s="763"/>
      <c r="B5" s="764"/>
      <c r="C5" s="765"/>
      <c r="D5" s="765"/>
      <c r="E5" s="981"/>
      <c r="F5" s="983"/>
      <c r="G5" s="972"/>
      <c r="H5" s="972"/>
      <c r="I5" s="986"/>
      <c r="J5" s="988"/>
      <c r="K5" s="972"/>
      <c r="L5" s="974"/>
      <c r="M5" s="976"/>
      <c r="N5" s="766" t="s">
        <v>42</v>
      </c>
      <c r="O5" s="767" t="s">
        <v>43</v>
      </c>
      <c r="P5" s="978"/>
      <c r="Q5" s="766" t="s">
        <v>42</v>
      </c>
      <c r="R5" s="768" t="s">
        <v>43</v>
      </c>
      <c r="S5" s="970"/>
      <c r="T5" s="766" t="s">
        <v>42</v>
      </c>
      <c r="U5" s="768" t="s">
        <v>43</v>
      </c>
      <c r="V5" s="970"/>
      <c r="W5" s="766" t="s">
        <v>42</v>
      </c>
      <c r="X5" s="768" t="s">
        <v>43</v>
      </c>
      <c r="Y5" s="970"/>
      <c r="Z5" s="766" t="s">
        <v>42</v>
      </c>
      <c r="AA5" s="769" t="s">
        <v>43</v>
      </c>
      <c r="AB5" s="763"/>
    </row>
    <row r="6" spans="1:28" ht="20.100000000000001" customHeight="1" thickTop="1">
      <c r="A6" s="748"/>
      <c r="B6" s="770" t="s">
        <v>44</v>
      </c>
      <c r="C6" s="771"/>
      <c r="D6" s="771"/>
      <c r="E6" s="772">
        <v>246663</v>
      </c>
      <c r="F6" s="773">
        <v>204438</v>
      </c>
      <c r="G6" s="774">
        <v>451101</v>
      </c>
      <c r="H6" s="774">
        <v>256243</v>
      </c>
      <c r="I6" s="775">
        <v>707344</v>
      </c>
      <c r="J6" s="776">
        <v>316154</v>
      </c>
      <c r="K6" s="774">
        <v>572397</v>
      </c>
      <c r="L6" s="777">
        <v>1023498</v>
      </c>
      <c r="M6" s="778">
        <v>328296</v>
      </c>
      <c r="N6" s="779">
        <f>M6-E6</f>
        <v>81633</v>
      </c>
      <c r="O6" s="780">
        <f>N6/E6</f>
        <v>0.33094951411439899</v>
      </c>
      <c r="P6" s="781">
        <v>299850</v>
      </c>
      <c r="Q6" s="779">
        <f>P6-F6</f>
        <v>95412</v>
      </c>
      <c r="R6" s="780">
        <f>Q6/F6</f>
        <v>0.46670384175153345</v>
      </c>
      <c r="S6" s="782">
        <v>628146</v>
      </c>
      <c r="T6" s="779">
        <f>S6-G6</f>
        <v>177045</v>
      </c>
      <c r="U6" s="783">
        <f>T6/G6</f>
        <v>0.3924730825247561</v>
      </c>
      <c r="V6" s="782">
        <v>289272</v>
      </c>
      <c r="W6" s="779">
        <f>V6-H6</f>
        <v>33029</v>
      </c>
      <c r="X6" s="780">
        <f>W6/H6</f>
        <v>0.12889717963027283</v>
      </c>
      <c r="Y6" s="782">
        <v>917418</v>
      </c>
      <c r="Z6" s="779">
        <f>Y6-I6</f>
        <v>210074</v>
      </c>
      <c r="AA6" s="784">
        <f>Z6/I6</f>
        <v>0.29698986631681334</v>
      </c>
      <c r="AB6" s="748"/>
    </row>
    <row r="7" spans="1:28" ht="20.100000000000001" customHeight="1">
      <c r="A7" s="748"/>
      <c r="B7" s="755"/>
      <c r="C7" s="785" t="s">
        <v>45</v>
      </c>
      <c r="D7" s="785"/>
      <c r="E7" s="786">
        <v>183170</v>
      </c>
      <c r="F7" s="787">
        <v>154086</v>
      </c>
      <c r="G7" s="788">
        <v>337256</v>
      </c>
      <c r="H7" s="789">
        <v>191012</v>
      </c>
      <c r="I7" s="790">
        <v>528268</v>
      </c>
      <c r="J7" s="791">
        <v>235818</v>
      </c>
      <c r="K7" s="789">
        <v>426830</v>
      </c>
      <c r="L7" s="792">
        <v>764086</v>
      </c>
      <c r="M7" s="793">
        <v>244352</v>
      </c>
      <c r="N7" s="794">
        <f t="shared" ref="N7:N60" si="0">M7-E7</f>
        <v>61182</v>
      </c>
      <c r="O7" s="795">
        <f t="shared" ref="O7:O60" si="1">N7/E7</f>
        <v>0.33401757929791998</v>
      </c>
      <c r="P7" s="796">
        <v>216878</v>
      </c>
      <c r="Q7" s="794">
        <f t="shared" ref="Q7:Q60" si="2">P7-F7</f>
        <v>62792</v>
      </c>
      <c r="R7" s="795">
        <f t="shared" ref="R7:R60" si="3">Q7/F7</f>
        <v>0.40751268771984478</v>
      </c>
      <c r="S7" s="797">
        <v>461230</v>
      </c>
      <c r="T7" s="794">
        <f t="shared" ref="T7:T60" si="4">S7-G7</f>
        <v>123974</v>
      </c>
      <c r="U7" s="798">
        <f t="shared" ref="U7:U60" si="5">T7/G7</f>
        <v>0.3675961287567901</v>
      </c>
      <c r="V7" s="799">
        <v>201747</v>
      </c>
      <c r="W7" s="794">
        <f t="shared" ref="W7:W60" si="6">V7-H7</f>
        <v>10735</v>
      </c>
      <c r="X7" s="795">
        <f t="shared" ref="X7:X60" si="7">W7/H7</f>
        <v>5.6200657550310978E-2</v>
      </c>
      <c r="Y7" s="797">
        <v>662977</v>
      </c>
      <c r="Z7" s="794">
        <f t="shared" ref="Z7:Z60" si="8">Y7-I7</f>
        <v>134709</v>
      </c>
      <c r="AA7" s="800">
        <f t="shared" ref="AA7:AA60" si="9">Z7/I7</f>
        <v>0.25500124936585217</v>
      </c>
      <c r="AB7" s="551"/>
    </row>
    <row r="8" spans="1:28" ht="20.100000000000001" customHeight="1">
      <c r="A8" s="551"/>
      <c r="B8" s="755"/>
      <c r="C8" s="801" t="s">
        <v>46</v>
      </c>
      <c r="D8" s="801"/>
      <c r="E8" s="802">
        <v>336</v>
      </c>
      <c r="F8" s="803">
        <v>391</v>
      </c>
      <c r="G8" s="804">
        <v>727</v>
      </c>
      <c r="H8" s="805">
        <v>245</v>
      </c>
      <c r="I8" s="806">
        <v>972</v>
      </c>
      <c r="J8" s="807">
        <v>400</v>
      </c>
      <c r="K8" s="805">
        <v>645</v>
      </c>
      <c r="L8" s="808">
        <v>1372</v>
      </c>
      <c r="M8" s="809">
        <v>338</v>
      </c>
      <c r="N8" s="810">
        <f t="shared" si="0"/>
        <v>2</v>
      </c>
      <c r="O8" s="811">
        <f t="shared" si="1"/>
        <v>5.9523809523809521E-3</v>
      </c>
      <c r="P8" s="812">
        <v>349</v>
      </c>
      <c r="Q8" s="810">
        <f t="shared" si="2"/>
        <v>-42</v>
      </c>
      <c r="R8" s="811">
        <f t="shared" si="3"/>
        <v>-0.10741687979539642</v>
      </c>
      <c r="S8" s="813">
        <v>687</v>
      </c>
      <c r="T8" s="810">
        <f t="shared" si="4"/>
        <v>-40</v>
      </c>
      <c r="U8" s="814">
        <f t="shared" si="5"/>
        <v>-5.5020632737276476E-2</v>
      </c>
      <c r="V8" s="815">
        <v>268</v>
      </c>
      <c r="W8" s="810">
        <f t="shared" si="6"/>
        <v>23</v>
      </c>
      <c r="X8" s="811">
        <f t="shared" si="7"/>
        <v>9.3877551020408165E-2</v>
      </c>
      <c r="Y8" s="813">
        <v>955</v>
      </c>
      <c r="Z8" s="810">
        <f t="shared" si="8"/>
        <v>-17</v>
      </c>
      <c r="AA8" s="816">
        <f t="shared" si="9"/>
        <v>-1.7489711934156379E-2</v>
      </c>
      <c r="AB8" s="551"/>
    </row>
    <row r="9" spans="1:28" ht="20.100000000000001" customHeight="1">
      <c r="A9" s="748"/>
      <c r="B9" s="755"/>
      <c r="C9" s="801" t="s">
        <v>47</v>
      </c>
      <c r="D9" s="801"/>
      <c r="E9" s="802">
        <v>41833</v>
      </c>
      <c r="F9" s="803">
        <v>33523</v>
      </c>
      <c r="G9" s="804">
        <v>75356</v>
      </c>
      <c r="H9" s="805">
        <v>48347</v>
      </c>
      <c r="I9" s="806">
        <v>123703</v>
      </c>
      <c r="J9" s="807">
        <v>59466</v>
      </c>
      <c r="K9" s="805">
        <v>107813</v>
      </c>
      <c r="L9" s="808">
        <v>183169</v>
      </c>
      <c r="M9" s="809">
        <v>56296</v>
      </c>
      <c r="N9" s="810">
        <f t="shared" si="0"/>
        <v>14463</v>
      </c>
      <c r="O9" s="811">
        <f t="shared" si="1"/>
        <v>0.34573183850070516</v>
      </c>
      <c r="P9" s="812">
        <v>60174</v>
      </c>
      <c r="Q9" s="810">
        <f t="shared" si="2"/>
        <v>26651</v>
      </c>
      <c r="R9" s="811">
        <f t="shared" si="3"/>
        <v>0.79500641350714429</v>
      </c>
      <c r="S9" s="813">
        <v>116470</v>
      </c>
      <c r="T9" s="810">
        <f t="shared" si="4"/>
        <v>41114</v>
      </c>
      <c r="U9" s="814">
        <f t="shared" si="5"/>
        <v>0.54559690004777328</v>
      </c>
      <c r="V9" s="815">
        <v>66108</v>
      </c>
      <c r="W9" s="810">
        <f t="shared" si="6"/>
        <v>17761</v>
      </c>
      <c r="X9" s="811">
        <f t="shared" si="7"/>
        <v>0.36736508987113986</v>
      </c>
      <c r="Y9" s="813">
        <v>182578</v>
      </c>
      <c r="Z9" s="810">
        <f t="shared" si="8"/>
        <v>58875</v>
      </c>
      <c r="AA9" s="816">
        <f t="shared" si="9"/>
        <v>0.47593833617616388</v>
      </c>
      <c r="AB9" s="551"/>
    </row>
    <row r="10" spans="1:28" ht="20.100000000000001" customHeight="1" thickBot="1">
      <c r="A10" s="748"/>
      <c r="B10" s="817"/>
      <c r="C10" s="818" t="s">
        <v>48</v>
      </c>
      <c r="D10" s="818"/>
      <c r="E10" s="819">
        <v>21324</v>
      </c>
      <c r="F10" s="820">
        <v>16438</v>
      </c>
      <c r="G10" s="821">
        <v>37762</v>
      </c>
      <c r="H10" s="822">
        <v>16639</v>
      </c>
      <c r="I10" s="823">
        <v>54401</v>
      </c>
      <c r="J10" s="824">
        <v>20470</v>
      </c>
      <c r="K10" s="822">
        <v>37109</v>
      </c>
      <c r="L10" s="825">
        <v>74871</v>
      </c>
      <c r="M10" s="826">
        <v>27310</v>
      </c>
      <c r="N10" s="827">
        <f t="shared" si="0"/>
        <v>5986</v>
      </c>
      <c r="O10" s="828">
        <f t="shared" si="1"/>
        <v>0.28071656349652974</v>
      </c>
      <c r="P10" s="829">
        <v>22449</v>
      </c>
      <c r="Q10" s="827">
        <f t="shared" si="2"/>
        <v>6011</v>
      </c>
      <c r="R10" s="828">
        <f t="shared" si="3"/>
        <v>0.36567708967027618</v>
      </c>
      <c r="S10" s="830">
        <v>49759</v>
      </c>
      <c r="T10" s="827">
        <f t="shared" si="4"/>
        <v>11997</v>
      </c>
      <c r="U10" s="831">
        <f t="shared" si="5"/>
        <v>0.31770033366876754</v>
      </c>
      <c r="V10" s="832">
        <v>21149</v>
      </c>
      <c r="W10" s="827">
        <f t="shared" si="6"/>
        <v>4510</v>
      </c>
      <c r="X10" s="828">
        <f t="shared" si="7"/>
        <v>0.27104994290522266</v>
      </c>
      <c r="Y10" s="830">
        <v>70908</v>
      </c>
      <c r="Z10" s="827">
        <f t="shared" si="8"/>
        <v>16507</v>
      </c>
      <c r="AA10" s="833">
        <f t="shared" si="9"/>
        <v>0.30343192220731235</v>
      </c>
      <c r="AB10" s="551"/>
    </row>
    <row r="11" spans="1:28" ht="20.100000000000001" customHeight="1">
      <c r="A11" s="748"/>
      <c r="B11" s="834" t="s">
        <v>49</v>
      </c>
      <c r="C11" s="835"/>
      <c r="D11" s="835"/>
      <c r="E11" s="836">
        <v>68170</v>
      </c>
      <c r="F11" s="837">
        <v>63996</v>
      </c>
      <c r="G11" s="838">
        <v>132166</v>
      </c>
      <c r="H11" s="838">
        <v>76515</v>
      </c>
      <c r="I11" s="839">
        <v>208681</v>
      </c>
      <c r="J11" s="840">
        <v>99768</v>
      </c>
      <c r="K11" s="838">
        <v>176283</v>
      </c>
      <c r="L11" s="841">
        <v>308449</v>
      </c>
      <c r="M11" s="842">
        <v>73088</v>
      </c>
      <c r="N11" s="843">
        <f t="shared" si="0"/>
        <v>4918</v>
      </c>
      <c r="O11" s="844">
        <f t="shared" si="1"/>
        <v>7.2143171483057059E-2</v>
      </c>
      <c r="P11" s="845">
        <v>84626</v>
      </c>
      <c r="Q11" s="843">
        <f t="shared" si="2"/>
        <v>20630</v>
      </c>
      <c r="R11" s="844">
        <f t="shared" si="3"/>
        <v>0.32236389774360896</v>
      </c>
      <c r="S11" s="846">
        <v>157714</v>
      </c>
      <c r="T11" s="843">
        <f t="shared" si="4"/>
        <v>25548</v>
      </c>
      <c r="U11" s="847">
        <f t="shared" si="5"/>
        <v>0.19330236218089372</v>
      </c>
      <c r="V11" s="846">
        <v>86409</v>
      </c>
      <c r="W11" s="843">
        <f t="shared" si="6"/>
        <v>9894</v>
      </c>
      <c r="X11" s="844">
        <f t="shared" si="7"/>
        <v>0.12930797882768086</v>
      </c>
      <c r="Y11" s="846">
        <v>244123</v>
      </c>
      <c r="Z11" s="843">
        <f t="shared" si="8"/>
        <v>35442</v>
      </c>
      <c r="AA11" s="848">
        <f t="shared" si="9"/>
        <v>0.16983817405513679</v>
      </c>
      <c r="AB11" s="748"/>
    </row>
    <row r="12" spans="1:28" ht="20.100000000000001" customHeight="1">
      <c r="A12" s="551"/>
      <c r="B12" s="755"/>
      <c r="C12" s="849" t="s">
        <v>50</v>
      </c>
      <c r="D12" s="849"/>
      <c r="E12" s="850">
        <v>61204</v>
      </c>
      <c r="F12" s="851">
        <v>59255</v>
      </c>
      <c r="G12" s="852">
        <v>120459</v>
      </c>
      <c r="H12" s="852">
        <v>72249</v>
      </c>
      <c r="I12" s="853">
        <v>192708</v>
      </c>
      <c r="J12" s="854">
        <v>95293</v>
      </c>
      <c r="K12" s="852">
        <v>167542</v>
      </c>
      <c r="L12" s="855">
        <v>288001</v>
      </c>
      <c r="M12" s="856">
        <v>68653</v>
      </c>
      <c r="N12" s="857">
        <f t="shared" si="0"/>
        <v>7449</v>
      </c>
      <c r="O12" s="858">
        <f t="shared" si="1"/>
        <v>0.12170773152081563</v>
      </c>
      <c r="P12" s="859">
        <v>79386</v>
      </c>
      <c r="Q12" s="857">
        <f t="shared" si="2"/>
        <v>20131</v>
      </c>
      <c r="R12" s="858">
        <f t="shared" si="3"/>
        <v>0.33973504345624844</v>
      </c>
      <c r="S12" s="860">
        <v>148039</v>
      </c>
      <c r="T12" s="857">
        <f t="shared" si="4"/>
        <v>27580</v>
      </c>
      <c r="U12" s="861">
        <f t="shared" si="5"/>
        <v>0.22895757062569008</v>
      </c>
      <c r="V12" s="860">
        <v>79702</v>
      </c>
      <c r="W12" s="857">
        <f t="shared" si="6"/>
        <v>7453</v>
      </c>
      <c r="X12" s="858">
        <f t="shared" si="7"/>
        <v>0.10315713712300516</v>
      </c>
      <c r="Y12" s="860">
        <v>227741</v>
      </c>
      <c r="Z12" s="857">
        <f t="shared" si="8"/>
        <v>35033</v>
      </c>
      <c r="AA12" s="862">
        <f t="shared" si="9"/>
        <v>0.18179317931793179</v>
      </c>
      <c r="AB12" s="551"/>
    </row>
    <row r="13" spans="1:28" ht="20.100000000000001" customHeight="1">
      <c r="A13" s="551"/>
      <c r="B13" s="755"/>
      <c r="C13" s="551"/>
      <c r="D13" s="863" t="s">
        <v>51</v>
      </c>
      <c r="E13" s="864">
        <v>16088</v>
      </c>
      <c r="F13" s="865">
        <v>22831</v>
      </c>
      <c r="G13" s="866">
        <v>38919</v>
      </c>
      <c r="H13" s="867">
        <v>24661</v>
      </c>
      <c r="I13" s="868">
        <v>63580</v>
      </c>
      <c r="J13" s="869">
        <v>27910</v>
      </c>
      <c r="K13" s="867">
        <v>52571</v>
      </c>
      <c r="L13" s="870">
        <v>91490</v>
      </c>
      <c r="M13" s="871">
        <v>20497</v>
      </c>
      <c r="N13" s="872">
        <f t="shared" si="0"/>
        <v>4409</v>
      </c>
      <c r="O13" s="873">
        <f t="shared" si="1"/>
        <v>0.27405519641969167</v>
      </c>
      <c r="P13" s="874">
        <v>26712</v>
      </c>
      <c r="Q13" s="872">
        <f t="shared" si="2"/>
        <v>3881</v>
      </c>
      <c r="R13" s="873">
        <f t="shared" si="3"/>
        <v>0.16998817397398275</v>
      </c>
      <c r="S13" s="875">
        <v>47209</v>
      </c>
      <c r="T13" s="872">
        <f t="shared" si="4"/>
        <v>8290</v>
      </c>
      <c r="U13" s="876">
        <f t="shared" si="5"/>
        <v>0.21300650068090135</v>
      </c>
      <c r="V13" s="877">
        <v>21600</v>
      </c>
      <c r="W13" s="872">
        <f t="shared" si="6"/>
        <v>-3061</v>
      </c>
      <c r="X13" s="873">
        <f t="shared" si="7"/>
        <v>-0.12412310936296177</v>
      </c>
      <c r="Y13" s="875">
        <v>68809</v>
      </c>
      <c r="Z13" s="872">
        <f t="shared" si="8"/>
        <v>5229</v>
      </c>
      <c r="AA13" s="878">
        <f t="shared" si="9"/>
        <v>8.2242843661528786E-2</v>
      </c>
      <c r="AB13" s="551"/>
    </row>
    <row r="14" spans="1:28" ht="20.100000000000001" customHeight="1">
      <c r="A14" s="551"/>
      <c r="B14" s="755"/>
      <c r="C14" s="551"/>
      <c r="D14" s="801" t="s">
        <v>52</v>
      </c>
      <c r="E14" s="802">
        <v>7833</v>
      </c>
      <c r="F14" s="803">
        <v>6107</v>
      </c>
      <c r="G14" s="804">
        <v>13940</v>
      </c>
      <c r="H14" s="805">
        <v>8353</v>
      </c>
      <c r="I14" s="806">
        <v>22293</v>
      </c>
      <c r="J14" s="807">
        <v>10007</v>
      </c>
      <c r="K14" s="805">
        <v>18360</v>
      </c>
      <c r="L14" s="808">
        <v>32300</v>
      </c>
      <c r="M14" s="809">
        <v>6933</v>
      </c>
      <c r="N14" s="810">
        <f t="shared" si="0"/>
        <v>-900</v>
      </c>
      <c r="O14" s="811">
        <f t="shared" si="1"/>
        <v>-0.11489850631941785</v>
      </c>
      <c r="P14" s="812">
        <v>9756</v>
      </c>
      <c r="Q14" s="810">
        <f t="shared" si="2"/>
        <v>3649</v>
      </c>
      <c r="R14" s="811">
        <f t="shared" si="3"/>
        <v>0.59751105289012607</v>
      </c>
      <c r="S14" s="813">
        <v>16689</v>
      </c>
      <c r="T14" s="810">
        <f t="shared" si="4"/>
        <v>2749</v>
      </c>
      <c r="U14" s="814">
        <f t="shared" si="5"/>
        <v>0.19720229555236729</v>
      </c>
      <c r="V14" s="815">
        <v>8571</v>
      </c>
      <c r="W14" s="810">
        <f t="shared" si="6"/>
        <v>218</v>
      </c>
      <c r="X14" s="811">
        <f t="shared" si="7"/>
        <v>2.6098407757691847E-2</v>
      </c>
      <c r="Y14" s="813">
        <v>25260</v>
      </c>
      <c r="Z14" s="810">
        <f t="shared" si="8"/>
        <v>2967</v>
      </c>
      <c r="AA14" s="816">
        <f t="shared" si="9"/>
        <v>0.13309110483111292</v>
      </c>
      <c r="AB14" s="551"/>
    </row>
    <row r="15" spans="1:28" ht="20.100000000000001" customHeight="1">
      <c r="A15" s="551"/>
      <c r="B15" s="755"/>
      <c r="C15" s="551"/>
      <c r="D15" s="801" t="s">
        <v>53</v>
      </c>
      <c r="E15" s="802">
        <v>5743</v>
      </c>
      <c r="F15" s="803">
        <v>4831</v>
      </c>
      <c r="G15" s="804">
        <v>10574</v>
      </c>
      <c r="H15" s="805">
        <v>5897</v>
      </c>
      <c r="I15" s="806">
        <v>16471</v>
      </c>
      <c r="J15" s="807">
        <v>8071</v>
      </c>
      <c r="K15" s="805">
        <v>13968</v>
      </c>
      <c r="L15" s="808">
        <v>24542</v>
      </c>
      <c r="M15" s="809">
        <v>6403</v>
      </c>
      <c r="N15" s="810">
        <f t="shared" si="0"/>
        <v>660</v>
      </c>
      <c r="O15" s="811">
        <f t="shared" si="1"/>
        <v>0.1149225143653143</v>
      </c>
      <c r="P15" s="812">
        <v>6788</v>
      </c>
      <c r="Q15" s="810">
        <f t="shared" si="2"/>
        <v>1957</v>
      </c>
      <c r="R15" s="811">
        <f t="shared" si="3"/>
        <v>0.40509211343407164</v>
      </c>
      <c r="S15" s="813">
        <v>13191</v>
      </c>
      <c r="T15" s="810">
        <f t="shared" si="4"/>
        <v>2617</v>
      </c>
      <c r="U15" s="814">
        <f t="shared" si="5"/>
        <v>0.24749385284660488</v>
      </c>
      <c r="V15" s="815">
        <v>7941</v>
      </c>
      <c r="W15" s="810">
        <f t="shared" si="6"/>
        <v>2044</v>
      </c>
      <c r="X15" s="811">
        <f t="shared" si="7"/>
        <v>0.34661692385958964</v>
      </c>
      <c r="Y15" s="813">
        <v>21132</v>
      </c>
      <c r="Z15" s="810">
        <f t="shared" si="8"/>
        <v>4661</v>
      </c>
      <c r="AA15" s="816">
        <f t="shared" si="9"/>
        <v>0.28298221115900674</v>
      </c>
      <c r="AB15" s="551"/>
    </row>
    <row r="16" spans="1:28" ht="20.100000000000001" customHeight="1">
      <c r="A16" s="551"/>
      <c r="B16" s="755"/>
      <c r="C16" s="551"/>
      <c r="D16" s="801" t="s">
        <v>54</v>
      </c>
      <c r="E16" s="802">
        <v>8125</v>
      </c>
      <c r="F16" s="803">
        <v>5971</v>
      </c>
      <c r="G16" s="804">
        <v>14096</v>
      </c>
      <c r="H16" s="805">
        <v>6807</v>
      </c>
      <c r="I16" s="806">
        <v>20903</v>
      </c>
      <c r="J16" s="807">
        <v>12110</v>
      </c>
      <c r="K16" s="805">
        <v>18917</v>
      </c>
      <c r="L16" s="808">
        <v>33013</v>
      </c>
      <c r="M16" s="809">
        <v>7485</v>
      </c>
      <c r="N16" s="810">
        <f t="shared" si="0"/>
        <v>-640</v>
      </c>
      <c r="O16" s="811">
        <f t="shared" si="1"/>
        <v>-7.8769230769230772E-2</v>
      </c>
      <c r="P16" s="812">
        <v>9714</v>
      </c>
      <c r="Q16" s="810">
        <f t="shared" si="2"/>
        <v>3743</v>
      </c>
      <c r="R16" s="811">
        <f t="shared" si="3"/>
        <v>0.62686317199799024</v>
      </c>
      <c r="S16" s="813">
        <v>17199</v>
      </c>
      <c r="T16" s="810">
        <f t="shared" si="4"/>
        <v>3103</v>
      </c>
      <c r="U16" s="814">
        <f t="shared" si="5"/>
        <v>0.22013337116912599</v>
      </c>
      <c r="V16" s="815">
        <v>12850</v>
      </c>
      <c r="W16" s="810">
        <f t="shared" si="6"/>
        <v>6043</v>
      </c>
      <c r="X16" s="811">
        <f t="shared" si="7"/>
        <v>0.88776259732628182</v>
      </c>
      <c r="Y16" s="813">
        <v>30049</v>
      </c>
      <c r="Z16" s="810">
        <f t="shared" si="8"/>
        <v>9146</v>
      </c>
      <c r="AA16" s="816">
        <f t="shared" si="9"/>
        <v>0.43754485002152799</v>
      </c>
      <c r="AB16" s="551"/>
    </row>
    <row r="17" spans="1:28" ht="20.100000000000001" customHeight="1">
      <c r="A17" s="551"/>
      <c r="B17" s="755"/>
      <c r="C17" s="551"/>
      <c r="D17" s="801" t="s">
        <v>55</v>
      </c>
      <c r="E17" s="802">
        <v>8536</v>
      </c>
      <c r="F17" s="803">
        <v>6934</v>
      </c>
      <c r="G17" s="804">
        <v>15470</v>
      </c>
      <c r="H17" s="805">
        <v>9302</v>
      </c>
      <c r="I17" s="806">
        <v>24772</v>
      </c>
      <c r="J17" s="807">
        <v>13148</v>
      </c>
      <c r="K17" s="805">
        <v>22450</v>
      </c>
      <c r="L17" s="808">
        <v>37920</v>
      </c>
      <c r="M17" s="809">
        <v>11080</v>
      </c>
      <c r="N17" s="810">
        <f t="shared" si="0"/>
        <v>2544</v>
      </c>
      <c r="O17" s="811">
        <f t="shared" si="1"/>
        <v>0.29803186504217433</v>
      </c>
      <c r="P17" s="812">
        <v>8930</v>
      </c>
      <c r="Q17" s="810">
        <f t="shared" si="2"/>
        <v>1996</v>
      </c>
      <c r="R17" s="811">
        <f t="shared" si="3"/>
        <v>0.28785693683299685</v>
      </c>
      <c r="S17" s="813">
        <v>20010</v>
      </c>
      <c r="T17" s="810">
        <f t="shared" si="4"/>
        <v>4540</v>
      </c>
      <c r="U17" s="814">
        <f t="shared" si="5"/>
        <v>0.29347123464770525</v>
      </c>
      <c r="V17" s="815">
        <v>10722</v>
      </c>
      <c r="W17" s="810">
        <f t="shared" si="6"/>
        <v>1420</v>
      </c>
      <c r="X17" s="811">
        <f t="shared" si="7"/>
        <v>0.15265534293700281</v>
      </c>
      <c r="Y17" s="813">
        <v>30732</v>
      </c>
      <c r="Z17" s="810">
        <f t="shared" si="8"/>
        <v>5960</v>
      </c>
      <c r="AA17" s="816">
        <f t="shared" si="9"/>
        <v>0.24059421927983207</v>
      </c>
      <c r="AB17" s="551"/>
    </row>
    <row r="18" spans="1:28" ht="20.100000000000001" customHeight="1">
      <c r="A18" s="551"/>
      <c r="B18" s="755"/>
      <c r="C18" s="551"/>
      <c r="D18" s="801" t="s">
        <v>56</v>
      </c>
      <c r="E18" s="802">
        <v>1928</v>
      </c>
      <c r="F18" s="803">
        <v>1476</v>
      </c>
      <c r="G18" s="804">
        <v>3404</v>
      </c>
      <c r="H18" s="805">
        <v>2405</v>
      </c>
      <c r="I18" s="806">
        <v>5809</v>
      </c>
      <c r="J18" s="807">
        <v>3635</v>
      </c>
      <c r="K18" s="805">
        <v>6040</v>
      </c>
      <c r="L18" s="808">
        <v>9444</v>
      </c>
      <c r="M18" s="809">
        <v>1812</v>
      </c>
      <c r="N18" s="810">
        <f t="shared" si="0"/>
        <v>-116</v>
      </c>
      <c r="O18" s="811">
        <f t="shared" si="1"/>
        <v>-6.0165975103734441E-2</v>
      </c>
      <c r="P18" s="812">
        <v>1531</v>
      </c>
      <c r="Q18" s="810">
        <f t="shared" si="2"/>
        <v>55</v>
      </c>
      <c r="R18" s="811">
        <f t="shared" si="3"/>
        <v>3.7262872628726289E-2</v>
      </c>
      <c r="S18" s="813">
        <v>3343</v>
      </c>
      <c r="T18" s="810">
        <f t="shared" si="4"/>
        <v>-61</v>
      </c>
      <c r="U18" s="814">
        <f t="shared" si="5"/>
        <v>-1.7920094007050528E-2</v>
      </c>
      <c r="V18" s="815">
        <v>1628</v>
      </c>
      <c r="W18" s="810">
        <f t="shared" si="6"/>
        <v>-777</v>
      </c>
      <c r="X18" s="811">
        <f t="shared" si="7"/>
        <v>-0.32307692307692309</v>
      </c>
      <c r="Y18" s="813">
        <v>4971</v>
      </c>
      <c r="Z18" s="810">
        <f t="shared" si="8"/>
        <v>-838</v>
      </c>
      <c r="AA18" s="816">
        <f t="shared" si="9"/>
        <v>-0.14425890859011878</v>
      </c>
      <c r="AB18" s="551"/>
    </row>
    <row r="19" spans="1:28" ht="20.100000000000001" customHeight="1">
      <c r="A19" s="551"/>
      <c r="B19" s="755"/>
      <c r="C19" s="551"/>
      <c r="D19" s="801" t="s">
        <v>57</v>
      </c>
      <c r="E19" s="802">
        <v>286</v>
      </c>
      <c r="F19" s="803">
        <v>300</v>
      </c>
      <c r="G19" s="804">
        <v>586</v>
      </c>
      <c r="H19" s="805">
        <v>542</v>
      </c>
      <c r="I19" s="806">
        <v>1128</v>
      </c>
      <c r="J19" s="807">
        <v>789</v>
      </c>
      <c r="K19" s="805">
        <v>1331</v>
      </c>
      <c r="L19" s="808">
        <v>1917</v>
      </c>
      <c r="M19" s="809">
        <v>906</v>
      </c>
      <c r="N19" s="810">
        <f t="shared" si="0"/>
        <v>620</v>
      </c>
      <c r="O19" s="811">
        <f t="shared" si="1"/>
        <v>2.1678321678321679</v>
      </c>
      <c r="P19" s="812">
        <v>788</v>
      </c>
      <c r="Q19" s="810">
        <f t="shared" si="2"/>
        <v>488</v>
      </c>
      <c r="R19" s="811">
        <f t="shared" si="3"/>
        <v>1.6266666666666667</v>
      </c>
      <c r="S19" s="813">
        <v>1694</v>
      </c>
      <c r="T19" s="810">
        <f t="shared" si="4"/>
        <v>1108</v>
      </c>
      <c r="U19" s="814">
        <f t="shared" si="5"/>
        <v>1.8907849829351535</v>
      </c>
      <c r="V19" s="815">
        <v>1150</v>
      </c>
      <c r="W19" s="810">
        <f t="shared" si="6"/>
        <v>608</v>
      </c>
      <c r="X19" s="811">
        <f t="shared" si="7"/>
        <v>1.121771217712177</v>
      </c>
      <c r="Y19" s="813">
        <v>2844</v>
      </c>
      <c r="Z19" s="810">
        <f t="shared" si="8"/>
        <v>1716</v>
      </c>
      <c r="AA19" s="816">
        <f t="shared" si="9"/>
        <v>1.5212765957446808</v>
      </c>
      <c r="AB19" s="551"/>
    </row>
    <row r="20" spans="1:28" ht="20.100000000000001" customHeight="1">
      <c r="A20" s="551"/>
      <c r="B20" s="755"/>
      <c r="C20" s="551"/>
      <c r="D20" s="801" t="s">
        <v>58</v>
      </c>
      <c r="E20" s="802">
        <v>172</v>
      </c>
      <c r="F20" s="803">
        <v>364</v>
      </c>
      <c r="G20" s="804">
        <v>536</v>
      </c>
      <c r="H20" s="805">
        <v>551</v>
      </c>
      <c r="I20" s="806">
        <v>1087</v>
      </c>
      <c r="J20" s="807">
        <v>652</v>
      </c>
      <c r="K20" s="805">
        <v>1203</v>
      </c>
      <c r="L20" s="808">
        <v>1739</v>
      </c>
      <c r="M20" s="809">
        <v>616</v>
      </c>
      <c r="N20" s="810">
        <f t="shared" si="0"/>
        <v>444</v>
      </c>
      <c r="O20" s="811">
        <f t="shared" si="1"/>
        <v>2.5813953488372094</v>
      </c>
      <c r="P20" s="812">
        <v>689</v>
      </c>
      <c r="Q20" s="810">
        <f t="shared" si="2"/>
        <v>325</v>
      </c>
      <c r="R20" s="811">
        <f t="shared" si="3"/>
        <v>0.8928571428571429</v>
      </c>
      <c r="S20" s="813">
        <v>1305</v>
      </c>
      <c r="T20" s="810">
        <f t="shared" si="4"/>
        <v>769</v>
      </c>
      <c r="U20" s="814">
        <f t="shared" si="5"/>
        <v>1.4347014925373134</v>
      </c>
      <c r="V20" s="815">
        <v>964</v>
      </c>
      <c r="W20" s="810">
        <f t="shared" si="6"/>
        <v>413</v>
      </c>
      <c r="X20" s="811">
        <f t="shared" si="7"/>
        <v>0.74954627949183306</v>
      </c>
      <c r="Y20" s="813">
        <v>2269</v>
      </c>
      <c r="Z20" s="810">
        <f t="shared" si="8"/>
        <v>1182</v>
      </c>
      <c r="AA20" s="816">
        <f t="shared" si="9"/>
        <v>1.0873965041398344</v>
      </c>
      <c r="AB20" s="551"/>
    </row>
    <row r="21" spans="1:28" ht="20.100000000000001" customHeight="1">
      <c r="A21" s="551"/>
      <c r="B21" s="755"/>
      <c r="C21" s="849"/>
      <c r="D21" s="879" t="s">
        <v>59</v>
      </c>
      <c r="E21" s="880">
        <v>12493</v>
      </c>
      <c r="F21" s="881">
        <v>10441</v>
      </c>
      <c r="G21" s="882">
        <v>22934</v>
      </c>
      <c r="H21" s="883">
        <v>13731</v>
      </c>
      <c r="I21" s="884">
        <v>36665</v>
      </c>
      <c r="J21" s="885">
        <v>18971</v>
      </c>
      <c r="K21" s="883">
        <v>32702</v>
      </c>
      <c r="L21" s="886">
        <v>55636</v>
      </c>
      <c r="M21" s="887">
        <v>12921</v>
      </c>
      <c r="N21" s="888">
        <f t="shared" si="0"/>
        <v>428</v>
      </c>
      <c r="O21" s="889">
        <f t="shared" si="1"/>
        <v>3.4259185143680461E-2</v>
      </c>
      <c r="P21" s="890">
        <v>14478</v>
      </c>
      <c r="Q21" s="888">
        <f t="shared" si="2"/>
        <v>4037</v>
      </c>
      <c r="R21" s="889">
        <f t="shared" si="3"/>
        <v>0.38664878843022699</v>
      </c>
      <c r="S21" s="891">
        <v>27399</v>
      </c>
      <c r="T21" s="888">
        <f t="shared" si="4"/>
        <v>4465</v>
      </c>
      <c r="U21" s="892">
        <f t="shared" si="5"/>
        <v>0.19468910787477109</v>
      </c>
      <c r="V21" s="893">
        <v>14276</v>
      </c>
      <c r="W21" s="888">
        <f t="shared" si="6"/>
        <v>545</v>
      </c>
      <c r="X21" s="889">
        <f t="shared" si="7"/>
        <v>3.9691209671546136E-2</v>
      </c>
      <c r="Y21" s="891">
        <v>41675</v>
      </c>
      <c r="Z21" s="888">
        <f t="shared" si="8"/>
        <v>5010</v>
      </c>
      <c r="AA21" s="894">
        <f t="shared" si="9"/>
        <v>0.13664257466248467</v>
      </c>
      <c r="AB21" s="551"/>
    </row>
    <row r="22" spans="1:28" ht="20.100000000000001" customHeight="1">
      <c r="A22" s="551"/>
      <c r="B22" s="755"/>
      <c r="C22" s="849" t="s">
        <v>60</v>
      </c>
      <c r="D22" s="849"/>
      <c r="E22" s="850">
        <v>6966</v>
      </c>
      <c r="F22" s="851">
        <v>4741</v>
      </c>
      <c r="G22" s="852">
        <v>11707</v>
      </c>
      <c r="H22" s="852">
        <v>4266</v>
      </c>
      <c r="I22" s="853">
        <v>15973</v>
      </c>
      <c r="J22" s="854">
        <v>4475</v>
      </c>
      <c r="K22" s="852">
        <v>8741</v>
      </c>
      <c r="L22" s="855">
        <v>20448</v>
      </c>
      <c r="M22" s="856">
        <v>4435</v>
      </c>
      <c r="N22" s="857">
        <f t="shared" si="0"/>
        <v>-2531</v>
      </c>
      <c r="O22" s="858">
        <f t="shared" si="1"/>
        <v>-0.36333620442147574</v>
      </c>
      <c r="P22" s="859">
        <v>5240</v>
      </c>
      <c r="Q22" s="857">
        <f t="shared" si="2"/>
        <v>499</v>
      </c>
      <c r="R22" s="858">
        <f t="shared" si="3"/>
        <v>0.10525205652815861</v>
      </c>
      <c r="S22" s="860">
        <v>9675</v>
      </c>
      <c r="T22" s="857">
        <f t="shared" si="4"/>
        <v>-2032</v>
      </c>
      <c r="U22" s="861">
        <f t="shared" si="5"/>
        <v>-0.17357136755787136</v>
      </c>
      <c r="V22" s="860">
        <v>6707</v>
      </c>
      <c r="W22" s="857">
        <f t="shared" si="6"/>
        <v>2441</v>
      </c>
      <c r="X22" s="858">
        <f t="shared" si="7"/>
        <v>0.57219878105954058</v>
      </c>
      <c r="Y22" s="860">
        <v>16382</v>
      </c>
      <c r="Z22" s="857">
        <f t="shared" si="8"/>
        <v>409</v>
      </c>
      <c r="AA22" s="862">
        <f t="shared" si="9"/>
        <v>2.5605709635009077E-2</v>
      </c>
      <c r="AB22" s="551"/>
    </row>
    <row r="23" spans="1:28" ht="20.100000000000001" customHeight="1">
      <c r="A23" s="551"/>
      <c r="B23" s="755"/>
      <c r="C23" s="551"/>
      <c r="D23" s="863" t="s">
        <v>61</v>
      </c>
      <c r="E23" s="864">
        <v>1653</v>
      </c>
      <c r="F23" s="865">
        <v>908</v>
      </c>
      <c r="G23" s="866">
        <v>2561</v>
      </c>
      <c r="H23" s="867">
        <v>1364</v>
      </c>
      <c r="I23" s="868">
        <v>3925</v>
      </c>
      <c r="J23" s="869">
        <v>0</v>
      </c>
      <c r="K23" s="867">
        <v>1364</v>
      </c>
      <c r="L23" s="870">
        <v>3925</v>
      </c>
      <c r="M23" s="871">
        <v>0</v>
      </c>
      <c r="N23" s="872">
        <f t="shared" si="0"/>
        <v>-1653</v>
      </c>
      <c r="O23" s="873">
        <f t="shared" si="1"/>
        <v>-1</v>
      </c>
      <c r="P23" s="874">
        <v>0</v>
      </c>
      <c r="Q23" s="872">
        <f t="shared" si="2"/>
        <v>-908</v>
      </c>
      <c r="R23" s="873">
        <f t="shared" si="3"/>
        <v>-1</v>
      </c>
      <c r="S23" s="875">
        <v>0</v>
      </c>
      <c r="T23" s="872">
        <f t="shared" si="4"/>
        <v>-2561</v>
      </c>
      <c r="U23" s="876">
        <f t="shared" si="5"/>
        <v>-1</v>
      </c>
      <c r="V23" s="877">
        <v>0</v>
      </c>
      <c r="W23" s="872">
        <f t="shared" si="6"/>
        <v>-1364</v>
      </c>
      <c r="X23" s="873">
        <f t="shared" si="7"/>
        <v>-1</v>
      </c>
      <c r="Y23" s="875">
        <v>0</v>
      </c>
      <c r="Z23" s="872">
        <f t="shared" si="8"/>
        <v>-3925</v>
      </c>
      <c r="AA23" s="878">
        <f t="shared" si="9"/>
        <v>-1</v>
      </c>
      <c r="AB23" s="551"/>
    </row>
    <row r="24" spans="1:28" ht="20.100000000000001" customHeight="1" thickBot="1">
      <c r="A24" s="551"/>
      <c r="B24" s="817"/>
      <c r="C24" s="895"/>
      <c r="D24" s="818" t="s">
        <v>62</v>
      </c>
      <c r="E24" s="819">
        <v>5313</v>
      </c>
      <c r="F24" s="896">
        <v>3833</v>
      </c>
      <c r="G24" s="821">
        <v>9146</v>
      </c>
      <c r="H24" s="822">
        <v>2902</v>
      </c>
      <c r="I24" s="823">
        <v>12048</v>
      </c>
      <c r="J24" s="824">
        <v>4475</v>
      </c>
      <c r="K24" s="822">
        <v>7377</v>
      </c>
      <c r="L24" s="825">
        <v>16523</v>
      </c>
      <c r="M24" s="826">
        <v>4435</v>
      </c>
      <c r="N24" s="827">
        <f t="shared" si="0"/>
        <v>-878</v>
      </c>
      <c r="O24" s="828">
        <f t="shared" si="1"/>
        <v>-0.16525503482025222</v>
      </c>
      <c r="P24" s="829">
        <v>5240</v>
      </c>
      <c r="Q24" s="827">
        <f t="shared" si="2"/>
        <v>1407</v>
      </c>
      <c r="R24" s="828">
        <f t="shared" si="3"/>
        <v>0.36707539786068355</v>
      </c>
      <c r="S24" s="830">
        <v>9675</v>
      </c>
      <c r="T24" s="827">
        <f t="shared" si="4"/>
        <v>529</v>
      </c>
      <c r="U24" s="831">
        <f t="shared" si="5"/>
        <v>5.7839492674393179E-2</v>
      </c>
      <c r="V24" s="832">
        <v>6707</v>
      </c>
      <c r="W24" s="827">
        <f t="shared" si="6"/>
        <v>3805</v>
      </c>
      <c r="X24" s="828">
        <f t="shared" si="7"/>
        <v>1.3111647139903515</v>
      </c>
      <c r="Y24" s="830">
        <v>16382</v>
      </c>
      <c r="Z24" s="827">
        <f t="shared" si="8"/>
        <v>4334</v>
      </c>
      <c r="AA24" s="833">
        <f t="shared" si="9"/>
        <v>0.35972775564409032</v>
      </c>
      <c r="AB24" s="551"/>
    </row>
    <row r="25" spans="1:28" ht="20.100000000000001" customHeight="1">
      <c r="A25" s="551"/>
      <c r="B25" s="834" t="s">
        <v>37</v>
      </c>
      <c r="C25" s="835"/>
      <c r="D25" s="835"/>
      <c r="E25" s="836">
        <v>414985</v>
      </c>
      <c r="F25" s="837">
        <v>365234</v>
      </c>
      <c r="G25" s="838">
        <v>780219</v>
      </c>
      <c r="H25" s="838">
        <v>404510</v>
      </c>
      <c r="I25" s="839">
        <v>1184729</v>
      </c>
      <c r="J25" s="840">
        <v>334079</v>
      </c>
      <c r="K25" s="838">
        <v>738589</v>
      </c>
      <c r="L25" s="841">
        <v>1518808</v>
      </c>
      <c r="M25" s="842">
        <v>280890</v>
      </c>
      <c r="N25" s="843">
        <f t="shared" si="0"/>
        <v>-134095</v>
      </c>
      <c r="O25" s="844">
        <f t="shared" si="1"/>
        <v>-0.32313216140342421</v>
      </c>
      <c r="P25" s="845">
        <v>326925</v>
      </c>
      <c r="Q25" s="843">
        <f t="shared" si="2"/>
        <v>-38309</v>
      </c>
      <c r="R25" s="844">
        <f t="shared" si="3"/>
        <v>-0.10488892052766172</v>
      </c>
      <c r="S25" s="846">
        <v>607815</v>
      </c>
      <c r="T25" s="843">
        <f t="shared" si="4"/>
        <v>-172404</v>
      </c>
      <c r="U25" s="847">
        <f t="shared" si="5"/>
        <v>-0.22096872801098152</v>
      </c>
      <c r="V25" s="846">
        <v>334812</v>
      </c>
      <c r="W25" s="843">
        <f t="shared" si="6"/>
        <v>-69698</v>
      </c>
      <c r="X25" s="844">
        <f t="shared" si="7"/>
        <v>-0.17230229166151639</v>
      </c>
      <c r="Y25" s="846">
        <v>942627</v>
      </c>
      <c r="Z25" s="843">
        <f t="shared" si="8"/>
        <v>-242102</v>
      </c>
      <c r="AA25" s="848">
        <f t="shared" si="9"/>
        <v>-0.20435221894627378</v>
      </c>
      <c r="AB25" s="551"/>
    </row>
    <row r="26" spans="1:28" ht="20.100000000000001" customHeight="1">
      <c r="A26" s="748"/>
      <c r="B26" s="755"/>
      <c r="C26" s="771" t="s">
        <v>63</v>
      </c>
      <c r="D26" s="771"/>
      <c r="E26" s="772">
        <v>38760</v>
      </c>
      <c r="F26" s="773">
        <v>36923</v>
      </c>
      <c r="G26" s="774">
        <v>75683</v>
      </c>
      <c r="H26" s="774">
        <v>38061</v>
      </c>
      <c r="I26" s="775">
        <v>113744</v>
      </c>
      <c r="J26" s="776">
        <v>42274</v>
      </c>
      <c r="K26" s="774">
        <v>80335</v>
      </c>
      <c r="L26" s="777">
        <v>156018</v>
      </c>
      <c r="M26" s="778">
        <v>39056</v>
      </c>
      <c r="N26" s="779">
        <f t="shared" si="0"/>
        <v>296</v>
      </c>
      <c r="O26" s="780">
        <f t="shared" si="1"/>
        <v>7.6367389060887515E-3</v>
      </c>
      <c r="P26" s="781">
        <v>40275</v>
      </c>
      <c r="Q26" s="779">
        <f t="shared" si="2"/>
        <v>3352</v>
      </c>
      <c r="R26" s="780">
        <f t="shared" si="3"/>
        <v>9.0783522465671798E-2</v>
      </c>
      <c r="S26" s="782">
        <v>79331</v>
      </c>
      <c r="T26" s="779">
        <f t="shared" si="4"/>
        <v>3648</v>
      </c>
      <c r="U26" s="783">
        <f t="shared" si="5"/>
        <v>4.8201049112746586E-2</v>
      </c>
      <c r="V26" s="782">
        <v>42013</v>
      </c>
      <c r="W26" s="779">
        <f t="shared" si="6"/>
        <v>3952</v>
      </c>
      <c r="X26" s="780">
        <f t="shared" si="7"/>
        <v>0.10383332019652664</v>
      </c>
      <c r="Y26" s="782">
        <v>121344</v>
      </c>
      <c r="Z26" s="779">
        <f t="shared" si="8"/>
        <v>7600</v>
      </c>
      <c r="AA26" s="784">
        <f t="shared" si="9"/>
        <v>6.6816711211140814E-2</v>
      </c>
      <c r="AB26" s="748"/>
    </row>
    <row r="27" spans="1:28" ht="20.100000000000001" customHeight="1">
      <c r="A27" s="551"/>
      <c r="B27" s="755"/>
      <c r="C27" s="551"/>
      <c r="D27" s="863" t="s">
        <v>64</v>
      </c>
      <c r="E27" s="864">
        <v>6771</v>
      </c>
      <c r="F27" s="865">
        <v>5397</v>
      </c>
      <c r="G27" s="866">
        <v>12168</v>
      </c>
      <c r="H27" s="867">
        <v>5877</v>
      </c>
      <c r="I27" s="868">
        <v>18045</v>
      </c>
      <c r="J27" s="869">
        <v>7013</v>
      </c>
      <c r="K27" s="867">
        <v>12890</v>
      </c>
      <c r="L27" s="870">
        <v>25058</v>
      </c>
      <c r="M27" s="871">
        <v>5860</v>
      </c>
      <c r="N27" s="872">
        <f t="shared" si="0"/>
        <v>-911</v>
      </c>
      <c r="O27" s="873">
        <f t="shared" si="1"/>
        <v>-0.1345443804460198</v>
      </c>
      <c r="P27" s="874">
        <v>5599</v>
      </c>
      <c r="Q27" s="872">
        <f t="shared" si="2"/>
        <v>202</v>
      </c>
      <c r="R27" s="873">
        <f t="shared" si="3"/>
        <v>3.7428200852325365E-2</v>
      </c>
      <c r="S27" s="875">
        <v>11459</v>
      </c>
      <c r="T27" s="872">
        <f t="shared" si="4"/>
        <v>-709</v>
      </c>
      <c r="U27" s="876">
        <f t="shared" si="5"/>
        <v>-5.8267587113740957E-2</v>
      </c>
      <c r="V27" s="877">
        <v>5515</v>
      </c>
      <c r="W27" s="872">
        <f t="shared" si="6"/>
        <v>-362</v>
      </c>
      <c r="X27" s="873">
        <f t="shared" si="7"/>
        <v>-6.1596052407690997E-2</v>
      </c>
      <c r="Y27" s="875">
        <v>16974</v>
      </c>
      <c r="Z27" s="872">
        <f t="shared" si="8"/>
        <v>-1071</v>
      </c>
      <c r="AA27" s="878">
        <f t="shared" si="9"/>
        <v>-5.9351620947630926E-2</v>
      </c>
      <c r="AB27" s="551"/>
    </row>
    <row r="28" spans="1:28" ht="20.100000000000001" customHeight="1">
      <c r="A28" s="551"/>
      <c r="B28" s="755"/>
      <c r="C28" s="551"/>
      <c r="D28" s="801" t="s">
        <v>65</v>
      </c>
      <c r="E28" s="802">
        <v>4398</v>
      </c>
      <c r="F28" s="803">
        <v>5714</v>
      </c>
      <c r="G28" s="804">
        <v>10112</v>
      </c>
      <c r="H28" s="805">
        <v>5040</v>
      </c>
      <c r="I28" s="806">
        <v>15152</v>
      </c>
      <c r="J28" s="807">
        <v>5074</v>
      </c>
      <c r="K28" s="805">
        <v>10114</v>
      </c>
      <c r="L28" s="808">
        <v>20226</v>
      </c>
      <c r="M28" s="809">
        <v>4159</v>
      </c>
      <c r="N28" s="810">
        <f t="shared" si="0"/>
        <v>-239</v>
      </c>
      <c r="O28" s="811">
        <f t="shared" si="1"/>
        <v>-5.4342883128694862E-2</v>
      </c>
      <c r="P28" s="812">
        <v>3734</v>
      </c>
      <c r="Q28" s="810">
        <f t="shared" si="2"/>
        <v>-1980</v>
      </c>
      <c r="R28" s="811">
        <f t="shared" si="3"/>
        <v>-0.3465173258662933</v>
      </c>
      <c r="S28" s="813">
        <v>7893</v>
      </c>
      <c r="T28" s="810">
        <f t="shared" si="4"/>
        <v>-2219</v>
      </c>
      <c r="U28" s="814">
        <f t="shared" si="5"/>
        <v>-0.21944224683544303</v>
      </c>
      <c r="V28" s="815">
        <v>3456</v>
      </c>
      <c r="W28" s="810">
        <f t="shared" si="6"/>
        <v>-1584</v>
      </c>
      <c r="X28" s="811">
        <f t="shared" si="7"/>
        <v>-0.31428571428571428</v>
      </c>
      <c r="Y28" s="813">
        <v>11349</v>
      </c>
      <c r="Z28" s="810">
        <f t="shared" si="8"/>
        <v>-3803</v>
      </c>
      <c r="AA28" s="816">
        <f t="shared" si="9"/>
        <v>-0.25098996832101372</v>
      </c>
      <c r="AB28" s="551"/>
    </row>
    <row r="29" spans="1:28" ht="20.100000000000001" customHeight="1">
      <c r="A29" s="551"/>
      <c r="B29" s="755"/>
      <c r="C29" s="551"/>
      <c r="D29" s="801" t="s">
        <v>66</v>
      </c>
      <c r="E29" s="802">
        <v>5302</v>
      </c>
      <c r="F29" s="803">
        <v>4882</v>
      </c>
      <c r="G29" s="804">
        <v>10184</v>
      </c>
      <c r="H29" s="805">
        <v>5149</v>
      </c>
      <c r="I29" s="806">
        <v>15333</v>
      </c>
      <c r="J29" s="807">
        <v>6401</v>
      </c>
      <c r="K29" s="805">
        <v>11550</v>
      </c>
      <c r="L29" s="808">
        <v>21734</v>
      </c>
      <c r="M29" s="809">
        <v>6800</v>
      </c>
      <c r="N29" s="810">
        <f t="shared" si="0"/>
        <v>1498</v>
      </c>
      <c r="O29" s="811">
        <f t="shared" si="1"/>
        <v>0.28253489249339869</v>
      </c>
      <c r="P29" s="812">
        <v>6841</v>
      </c>
      <c r="Q29" s="810">
        <f t="shared" si="2"/>
        <v>1959</v>
      </c>
      <c r="R29" s="811">
        <f t="shared" si="3"/>
        <v>0.40126997132322817</v>
      </c>
      <c r="S29" s="813">
        <v>13641</v>
      </c>
      <c r="T29" s="810">
        <f t="shared" si="4"/>
        <v>3457</v>
      </c>
      <c r="U29" s="814">
        <f t="shared" si="5"/>
        <v>0.33945404556166536</v>
      </c>
      <c r="V29" s="815">
        <v>7099</v>
      </c>
      <c r="W29" s="810">
        <f t="shared" si="6"/>
        <v>1950</v>
      </c>
      <c r="X29" s="811">
        <f t="shared" si="7"/>
        <v>0.37871431345892409</v>
      </c>
      <c r="Y29" s="813">
        <v>20740</v>
      </c>
      <c r="Z29" s="810">
        <f t="shared" si="8"/>
        <v>5407</v>
      </c>
      <c r="AA29" s="816">
        <f t="shared" si="9"/>
        <v>0.3526381008282789</v>
      </c>
      <c r="AB29" s="551"/>
    </row>
    <row r="30" spans="1:28" ht="20.100000000000001" customHeight="1">
      <c r="A30" s="551"/>
      <c r="B30" s="755"/>
      <c r="C30" s="551"/>
      <c r="D30" s="801" t="s">
        <v>67</v>
      </c>
      <c r="E30" s="802">
        <v>4200</v>
      </c>
      <c r="F30" s="803">
        <v>3098</v>
      </c>
      <c r="G30" s="804">
        <v>7298</v>
      </c>
      <c r="H30" s="805">
        <v>2871</v>
      </c>
      <c r="I30" s="806">
        <v>10169</v>
      </c>
      <c r="J30" s="807">
        <v>2707</v>
      </c>
      <c r="K30" s="805">
        <v>5578</v>
      </c>
      <c r="L30" s="808">
        <v>12876</v>
      </c>
      <c r="M30" s="809">
        <v>2534</v>
      </c>
      <c r="N30" s="810">
        <f t="shared" si="0"/>
        <v>-1666</v>
      </c>
      <c r="O30" s="811">
        <f t="shared" si="1"/>
        <v>-0.39666666666666667</v>
      </c>
      <c r="P30" s="812">
        <v>2418</v>
      </c>
      <c r="Q30" s="810">
        <f t="shared" si="2"/>
        <v>-680</v>
      </c>
      <c r="R30" s="811">
        <f t="shared" si="3"/>
        <v>-0.21949644932214332</v>
      </c>
      <c r="S30" s="813">
        <v>4952</v>
      </c>
      <c r="T30" s="810">
        <f t="shared" si="4"/>
        <v>-2346</v>
      </c>
      <c r="U30" s="814">
        <f t="shared" si="5"/>
        <v>-0.32145793368046038</v>
      </c>
      <c r="V30" s="815">
        <v>2547</v>
      </c>
      <c r="W30" s="810">
        <f t="shared" si="6"/>
        <v>-324</v>
      </c>
      <c r="X30" s="811">
        <f t="shared" si="7"/>
        <v>-0.11285266457680251</v>
      </c>
      <c r="Y30" s="813">
        <v>7499</v>
      </c>
      <c r="Z30" s="810">
        <f t="shared" si="8"/>
        <v>-2670</v>
      </c>
      <c r="AA30" s="816">
        <f t="shared" si="9"/>
        <v>-0.26256269053004228</v>
      </c>
      <c r="AB30" s="551"/>
    </row>
    <row r="31" spans="1:28" ht="20.100000000000001" customHeight="1">
      <c r="A31" s="551"/>
      <c r="B31" s="755"/>
      <c r="C31" s="551"/>
      <c r="D31" s="801" t="s">
        <v>68</v>
      </c>
      <c r="E31" s="802">
        <v>1090</v>
      </c>
      <c r="F31" s="803">
        <v>800</v>
      </c>
      <c r="G31" s="804">
        <v>1890</v>
      </c>
      <c r="H31" s="805">
        <v>496</v>
      </c>
      <c r="I31" s="806">
        <v>2386</v>
      </c>
      <c r="J31" s="807">
        <v>526</v>
      </c>
      <c r="K31" s="805">
        <v>1022</v>
      </c>
      <c r="L31" s="808">
        <v>2912</v>
      </c>
      <c r="M31" s="809">
        <v>518</v>
      </c>
      <c r="N31" s="810">
        <f t="shared" si="0"/>
        <v>-572</v>
      </c>
      <c r="O31" s="811">
        <f t="shared" si="1"/>
        <v>-0.52477064220183489</v>
      </c>
      <c r="P31" s="812">
        <v>470</v>
      </c>
      <c r="Q31" s="810">
        <f t="shared" si="2"/>
        <v>-330</v>
      </c>
      <c r="R31" s="811">
        <f t="shared" si="3"/>
        <v>-0.41249999999999998</v>
      </c>
      <c r="S31" s="813">
        <v>988</v>
      </c>
      <c r="T31" s="810">
        <f t="shared" si="4"/>
        <v>-902</v>
      </c>
      <c r="U31" s="814">
        <f t="shared" si="5"/>
        <v>-0.47724867724867726</v>
      </c>
      <c r="V31" s="815">
        <v>310</v>
      </c>
      <c r="W31" s="810">
        <f t="shared" si="6"/>
        <v>-186</v>
      </c>
      <c r="X31" s="811">
        <f t="shared" si="7"/>
        <v>-0.375</v>
      </c>
      <c r="Y31" s="813">
        <v>1298</v>
      </c>
      <c r="Z31" s="810">
        <f t="shared" si="8"/>
        <v>-1088</v>
      </c>
      <c r="AA31" s="816">
        <f t="shared" si="9"/>
        <v>-0.4559932942162615</v>
      </c>
      <c r="AB31" s="551"/>
    </row>
    <row r="32" spans="1:28" ht="20.100000000000001" customHeight="1">
      <c r="A32" s="551"/>
      <c r="B32" s="755"/>
      <c r="C32" s="551"/>
      <c r="D32" s="801" t="s">
        <v>69</v>
      </c>
      <c r="E32" s="802">
        <v>6774</v>
      </c>
      <c r="F32" s="803">
        <v>5285</v>
      </c>
      <c r="G32" s="804">
        <v>12059</v>
      </c>
      <c r="H32" s="805">
        <v>5503</v>
      </c>
      <c r="I32" s="806">
        <v>17562</v>
      </c>
      <c r="J32" s="807">
        <v>8679</v>
      </c>
      <c r="K32" s="805">
        <v>14182</v>
      </c>
      <c r="L32" s="808">
        <v>26241</v>
      </c>
      <c r="M32" s="809">
        <v>8691</v>
      </c>
      <c r="N32" s="810">
        <f t="shared" si="0"/>
        <v>1917</v>
      </c>
      <c r="O32" s="811">
        <f t="shared" si="1"/>
        <v>0.28299379982285205</v>
      </c>
      <c r="P32" s="812">
        <v>11709</v>
      </c>
      <c r="Q32" s="810">
        <f t="shared" si="2"/>
        <v>6424</v>
      </c>
      <c r="R32" s="811">
        <f t="shared" si="3"/>
        <v>1.215515610217597</v>
      </c>
      <c r="S32" s="813">
        <v>20400</v>
      </c>
      <c r="T32" s="810">
        <f t="shared" si="4"/>
        <v>8341</v>
      </c>
      <c r="U32" s="814">
        <f t="shared" si="5"/>
        <v>0.69168256074301349</v>
      </c>
      <c r="V32" s="815">
        <v>11479</v>
      </c>
      <c r="W32" s="810">
        <f t="shared" si="6"/>
        <v>5976</v>
      </c>
      <c r="X32" s="811">
        <f t="shared" si="7"/>
        <v>1.0859531164819189</v>
      </c>
      <c r="Y32" s="813">
        <v>31879</v>
      </c>
      <c r="Z32" s="810">
        <f t="shared" si="8"/>
        <v>14317</v>
      </c>
      <c r="AA32" s="816">
        <f t="shared" si="9"/>
        <v>0.8152260562578294</v>
      </c>
      <c r="AB32" s="551"/>
    </row>
    <row r="33" spans="1:28" ht="20.100000000000001" customHeight="1">
      <c r="A33" s="551"/>
      <c r="B33" s="755"/>
      <c r="C33" s="551"/>
      <c r="D33" s="801" t="s">
        <v>70</v>
      </c>
      <c r="E33" s="802">
        <v>670</v>
      </c>
      <c r="F33" s="803">
        <v>795</v>
      </c>
      <c r="G33" s="804">
        <v>1465</v>
      </c>
      <c r="H33" s="805">
        <v>1171</v>
      </c>
      <c r="I33" s="806">
        <v>2636</v>
      </c>
      <c r="J33" s="807">
        <v>1346</v>
      </c>
      <c r="K33" s="805">
        <v>2517</v>
      </c>
      <c r="L33" s="808">
        <v>3982</v>
      </c>
      <c r="M33" s="809">
        <v>1274</v>
      </c>
      <c r="N33" s="810">
        <f t="shared" si="0"/>
        <v>604</v>
      </c>
      <c r="O33" s="811">
        <f t="shared" si="1"/>
        <v>0.90149253731343282</v>
      </c>
      <c r="P33" s="812">
        <v>829</v>
      </c>
      <c r="Q33" s="810">
        <f t="shared" si="2"/>
        <v>34</v>
      </c>
      <c r="R33" s="811">
        <f t="shared" si="3"/>
        <v>4.2767295597484274E-2</v>
      </c>
      <c r="S33" s="813">
        <v>2103</v>
      </c>
      <c r="T33" s="810">
        <f t="shared" si="4"/>
        <v>638</v>
      </c>
      <c r="U33" s="814">
        <f t="shared" si="5"/>
        <v>0.4354948805460751</v>
      </c>
      <c r="V33" s="815">
        <v>880</v>
      </c>
      <c r="W33" s="810">
        <f t="shared" si="6"/>
        <v>-291</v>
      </c>
      <c r="X33" s="811">
        <f t="shared" si="7"/>
        <v>-0.24850555081127243</v>
      </c>
      <c r="Y33" s="813">
        <v>2983</v>
      </c>
      <c r="Z33" s="810">
        <f t="shared" si="8"/>
        <v>347</v>
      </c>
      <c r="AA33" s="816">
        <f t="shared" si="9"/>
        <v>0.13163884673748102</v>
      </c>
      <c r="AB33" s="551"/>
    </row>
    <row r="34" spans="1:28" ht="20.100000000000001" customHeight="1">
      <c r="A34" s="551"/>
      <c r="B34" s="755"/>
      <c r="C34" s="551"/>
      <c r="D34" s="801" t="s">
        <v>71</v>
      </c>
      <c r="E34" s="802">
        <v>339</v>
      </c>
      <c r="F34" s="803">
        <v>401</v>
      </c>
      <c r="G34" s="804">
        <v>740</v>
      </c>
      <c r="H34" s="805">
        <v>378</v>
      </c>
      <c r="I34" s="806">
        <v>1118</v>
      </c>
      <c r="J34" s="807">
        <v>459</v>
      </c>
      <c r="K34" s="805">
        <v>837</v>
      </c>
      <c r="L34" s="808">
        <v>1577</v>
      </c>
      <c r="M34" s="809">
        <v>293</v>
      </c>
      <c r="N34" s="810">
        <f t="shared" si="0"/>
        <v>-46</v>
      </c>
      <c r="O34" s="811">
        <f t="shared" si="1"/>
        <v>-0.13569321533923304</v>
      </c>
      <c r="P34" s="812">
        <v>463</v>
      </c>
      <c r="Q34" s="810">
        <f t="shared" si="2"/>
        <v>62</v>
      </c>
      <c r="R34" s="811">
        <f t="shared" si="3"/>
        <v>0.15461346633416459</v>
      </c>
      <c r="S34" s="813">
        <v>756</v>
      </c>
      <c r="T34" s="810">
        <f t="shared" si="4"/>
        <v>16</v>
      </c>
      <c r="U34" s="814">
        <f t="shared" si="5"/>
        <v>2.1621621621621623E-2</v>
      </c>
      <c r="V34" s="815">
        <v>482</v>
      </c>
      <c r="W34" s="810">
        <f t="shared" si="6"/>
        <v>104</v>
      </c>
      <c r="X34" s="811">
        <f t="shared" si="7"/>
        <v>0.27513227513227512</v>
      </c>
      <c r="Y34" s="813">
        <v>1238</v>
      </c>
      <c r="Z34" s="810">
        <f t="shared" si="8"/>
        <v>120</v>
      </c>
      <c r="AA34" s="816">
        <f t="shared" si="9"/>
        <v>0.1073345259391771</v>
      </c>
      <c r="AB34" s="551"/>
    </row>
    <row r="35" spans="1:28" ht="20.100000000000001" customHeight="1">
      <c r="A35" s="551"/>
      <c r="B35" s="755"/>
      <c r="C35" s="551"/>
      <c r="D35" s="801" t="s">
        <v>72</v>
      </c>
      <c r="E35" s="802">
        <v>314</v>
      </c>
      <c r="F35" s="803">
        <v>317</v>
      </c>
      <c r="G35" s="804">
        <v>631</v>
      </c>
      <c r="H35" s="805">
        <v>322</v>
      </c>
      <c r="I35" s="806">
        <v>953</v>
      </c>
      <c r="J35" s="807">
        <v>319</v>
      </c>
      <c r="K35" s="805">
        <v>641</v>
      </c>
      <c r="L35" s="808">
        <v>1272</v>
      </c>
      <c r="M35" s="809">
        <v>328</v>
      </c>
      <c r="N35" s="810">
        <f t="shared" si="0"/>
        <v>14</v>
      </c>
      <c r="O35" s="811">
        <f t="shared" si="1"/>
        <v>4.4585987261146494E-2</v>
      </c>
      <c r="P35" s="812">
        <v>337</v>
      </c>
      <c r="Q35" s="810">
        <f t="shared" si="2"/>
        <v>20</v>
      </c>
      <c r="R35" s="811">
        <f t="shared" si="3"/>
        <v>6.3091482649842268E-2</v>
      </c>
      <c r="S35" s="813">
        <v>665</v>
      </c>
      <c r="T35" s="810">
        <f t="shared" si="4"/>
        <v>34</v>
      </c>
      <c r="U35" s="814">
        <f t="shared" si="5"/>
        <v>5.388272583201268E-2</v>
      </c>
      <c r="V35" s="815">
        <v>282</v>
      </c>
      <c r="W35" s="810">
        <f t="shared" si="6"/>
        <v>-40</v>
      </c>
      <c r="X35" s="811">
        <f t="shared" si="7"/>
        <v>-0.12422360248447205</v>
      </c>
      <c r="Y35" s="813">
        <v>947</v>
      </c>
      <c r="Z35" s="810">
        <f t="shared" si="8"/>
        <v>-6</v>
      </c>
      <c r="AA35" s="816">
        <f t="shared" si="9"/>
        <v>-6.2959076600209865E-3</v>
      </c>
      <c r="AB35" s="551"/>
    </row>
    <row r="36" spans="1:28" ht="20.100000000000001" customHeight="1">
      <c r="A36" s="551"/>
      <c r="B36" s="755"/>
      <c r="C36" s="551"/>
      <c r="D36" s="801" t="s">
        <v>73</v>
      </c>
      <c r="E36" s="802">
        <v>7323</v>
      </c>
      <c r="F36" s="803">
        <v>8948</v>
      </c>
      <c r="G36" s="804">
        <v>16271</v>
      </c>
      <c r="H36" s="805">
        <v>9108</v>
      </c>
      <c r="I36" s="806">
        <v>25379</v>
      </c>
      <c r="J36" s="807">
        <v>8092</v>
      </c>
      <c r="K36" s="805">
        <v>17200</v>
      </c>
      <c r="L36" s="808">
        <v>33471</v>
      </c>
      <c r="M36" s="809">
        <v>7345</v>
      </c>
      <c r="N36" s="810">
        <f t="shared" si="0"/>
        <v>22</v>
      </c>
      <c r="O36" s="811">
        <f t="shared" si="1"/>
        <v>3.0042332377440938E-3</v>
      </c>
      <c r="P36" s="812">
        <v>6541</v>
      </c>
      <c r="Q36" s="810">
        <f t="shared" si="2"/>
        <v>-2407</v>
      </c>
      <c r="R36" s="811">
        <f t="shared" si="3"/>
        <v>-0.26899865891819402</v>
      </c>
      <c r="S36" s="813">
        <v>13886</v>
      </c>
      <c r="T36" s="810">
        <f t="shared" si="4"/>
        <v>-2385</v>
      </c>
      <c r="U36" s="814">
        <f t="shared" si="5"/>
        <v>-0.1465798045602606</v>
      </c>
      <c r="V36" s="815">
        <v>8252</v>
      </c>
      <c r="W36" s="810">
        <f t="shared" si="6"/>
        <v>-856</v>
      </c>
      <c r="X36" s="811">
        <f t="shared" si="7"/>
        <v>-9.3983311374615727E-2</v>
      </c>
      <c r="Y36" s="813">
        <v>22138</v>
      </c>
      <c r="Z36" s="810">
        <f t="shared" si="8"/>
        <v>-3241</v>
      </c>
      <c r="AA36" s="816">
        <f t="shared" si="9"/>
        <v>-0.12770400725008865</v>
      </c>
      <c r="AB36" s="551"/>
    </row>
    <row r="37" spans="1:28" ht="20.100000000000001" customHeight="1">
      <c r="A37" s="551"/>
      <c r="B37" s="755"/>
      <c r="C37" s="897"/>
      <c r="D37" s="898" t="s">
        <v>62</v>
      </c>
      <c r="E37" s="899">
        <v>1579</v>
      </c>
      <c r="F37" s="900">
        <v>1286</v>
      </c>
      <c r="G37" s="901">
        <v>2865</v>
      </c>
      <c r="H37" s="902">
        <v>2146</v>
      </c>
      <c r="I37" s="903">
        <v>5011</v>
      </c>
      <c r="J37" s="904">
        <v>1658</v>
      </c>
      <c r="K37" s="902">
        <v>3804</v>
      </c>
      <c r="L37" s="905">
        <v>6669</v>
      </c>
      <c r="M37" s="906">
        <v>1254</v>
      </c>
      <c r="N37" s="907">
        <f t="shared" si="0"/>
        <v>-325</v>
      </c>
      <c r="O37" s="908">
        <f t="shared" si="1"/>
        <v>-0.20582647245091831</v>
      </c>
      <c r="P37" s="909">
        <v>1334</v>
      </c>
      <c r="Q37" s="907">
        <f t="shared" si="2"/>
        <v>48</v>
      </c>
      <c r="R37" s="908">
        <f t="shared" si="3"/>
        <v>3.7325038880248837E-2</v>
      </c>
      <c r="S37" s="910">
        <v>2588</v>
      </c>
      <c r="T37" s="907">
        <f t="shared" si="4"/>
        <v>-277</v>
      </c>
      <c r="U37" s="911">
        <f t="shared" si="5"/>
        <v>-9.6684118673647471E-2</v>
      </c>
      <c r="V37" s="912">
        <v>1711</v>
      </c>
      <c r="W37" s="907">
        <f t="shared" si="6"/>
        <v>-435</v>
      </c>
      <c r="X37" s="908">
        <f t="shared" si="7"/>
        <v>-0.20270270270270271</v>
      </c>
      <c r="Y37" s="910">
        <v>4299</v>
      </c>
      <c r="Z37" s="907">
        <f t="shared" si="8"/>
        <v>-712</v>
      </c>
      <c r="AA37" s="913">
        <f t="shared" si="9"/>
        <v>-0.14208740770305328</v>
      </c>
      <c r="AB37" s="551"/>
    </row>
    <row r="38" spans="1:28" ht="20.100000000000001" customHeight="1">
      <c r="A38" s="748"/>
      <c r="B38" s="755"/>
      <c r="C38" s="771" t="s">
        <v>36</v>
      </c>
      <c r="D38" s="771"/>
      <c r="E38" s="914">
        <v>298863</v>
      </c>
      <c r="F38" s="773">
        <v>247157</v>
      </c>
      <c r="G38" s="915">
        <v>546020</v>
      </c>
      <c r="H38" s="774">
        <v>291844</v>
      </c>
      <c r="I38" s="775">
        <v>837864</v>
      </c>
      <c r="J38" s="776">
        <v>207333</v>
      </c>
      <c r="K38" s="774">
        <v>499177</v>
      </c>
      <c r="L38" s="916">
        <v>1045197</v>
      </c>
      <c r="M38" s="917">
        <v>161961</v>
      </c>
      <c r="N38" s="779">
        <f t="shared" si="0"/>
        <v>-136902</v>
      </c>
      <c r="O38" s="780">
        <f t="shared" si="1"/>
        <v>-0.45807610845102942</v>
      </c>
      <c r="P38" s="781">
        <v>196548</v>
      </c>
      <c r="Q38" s="779">
        <f t="shared" si="2"/>
        <v>-50609</v>
      </c>
      <c r="R38" s="780">
        <f t="shared" si="3"/>
        <v>-0.20476458283601112</v>
      </c>
      <c r="S38" s="918">
        <v>358509</v>
      </c>
      <c r="T38" s="779">
        <f t="shared" si="4"/>
        <v>-187511</v>
      </c>
      <c r="U38" s="783">
        <f t="shared" si="5"/>
        <v>-0.34341416065345592</v>
      </c>
      <c r="V38" s="782">
        <v>188235</v>
      </c>
      <c r="W38" s="779">
        <f t="shared" si="6"/>
        <v>-103609</v>
      </c>
      <c r="X38" s="780">
        <f t="shared" si="7"/>
        <v>-0.35501500801798219</v>
      </c>
      <c r="Y38" s="918">
        <v>546744</v>
      </c>
      <c r="Z38" s="779">
        <f t="shared" si="8"/>
        <v>-291120</v>
      </c>
      <c r="AA38" s="784">
        <f t="shared" si="9"/>
        <v>-0.34745495689037836</v>
      </c>
      <c r="AB38" s="748"/>
    </row>
    <row r="39" spans="1:28" ht="20.100000000000001" customHeight="1">
      <c r="A39" s="748"/>
      <c r="B39" s="755"/>
      <c r="C39" s="771" t="s">
        <v>74</v>
      </c>
      <c r="D39" s="919"/>
      <c r="E39" s="920">
        <v>27945</v>
      </c>
      <c r="F39" s="921">
        <v>29318</v>
      </c>
      <c r="G39" s="922">
        <v>57263</v>
      </c>
      <c r="H39" s="922">
        <v>28609</v>
      </c>
      <c r="I39" s="923">
        <v>85872</v>
      </c>
      <c r="J39" s="924">
        <v>33821</v>
      </c>
      <c r="K39" s="922">
        <v>62430</v>
      </c>
      <c r="L39" s="925">
        <v>119693</v>
      </c>
      <c r="M39" s="926">
        <v>30475</v>
      </c>
      <c r="N39" s="927">
        <f t="shared" si="0"/>
        <v>2530</v>
      </c>
      <c r="O39" s="928">
        <f t="shared" si="1"/>
        <v>9.0534979423868317E-2</v>
      </c>
      <c r="P39" s="929">
        <v>34434</v>
      </c>
      <c r="Q39" s="927">
        <f t="shared" si="2"/>
        <v>5116</v>
      </c>
      <c r="R39" s="928">
        <f t="shared" si="3"/>
        <v>0.17450030697864793</v>
      </c>
      <c r="S39" s="930">
        <v>64909</v>
      </c>
      <c r="T39" s="927">
        <f t="shared" si="4"/>
        <v>7646</v>
      </c>
      <c r="U39" s="931">
        <f t="shared" si="5"/>
        <v>0.13352426523234898</v>
      </c>
      <c r="V39" s="930">
        <v>44464</v>
      </c>
      <c r="W39" s="927">
        <f t="shared" si="6"/>
        <v>15855</v>
      </c>
      <c r="X39" s="928">
        <f t="shared" si="7"/>
        <v>0.55419623195497925</v>
      </c>
      <c r="Y39" s="930">
        <v>109373</v>
      </c>
      <c r="Z39" s="927">
        <f t="shared" si="8"/>
        <v>23501</v>
      </c>
      <c r="AA39" s="932">
        <f t="shared" si="9"/>
        <v>0.27367477175330723</v>
      </c>
      <c r="AB39" s="748"/>
    </row>
    <row r="40" spans="1:28" ht="20.100000000000001" customHeight="1">
      <c r="A40" s="551"/>
      <c r="B40" s="755"/>
      <c r="C40" s="551"/>
      <c r="D40" s="863" t="s">
        <v>310</v>
      </c>
      <c r="E40" s="864">
        <v>9336</v>
      </c>
      <c r="F40" s="865">
        <v>10892</v>
      </c>
      <c r="G40" s="866">
        <v>20228</v>
      </c>
      <c r="H40" s="867">
        <v>8202</v>
      </c>
      <c r="I40" s="868">
        <v>28430</v>
      </c>
      <c r="J40" s="869">
        <v>12776</v>
      </c>
      <c r="K40" s="867">
        <v>20978</v>
      </c>
      <c r="L40" s="870">
        <v>41206</v>
      </c>
      <c r="M40" s="871">
        <v>10085</v>
      </c>
      <c r="N40" s="872">
        <f t="shared" si="0"/>
        <v>749</v>
      </c>
      <c r="O40" s="873">
        <f t="shared" si="1"/>
        <v>8.0227077977720648E-2</v>
      </c>
      <c r="P40" s="874">
        <v>13317</v>
      </c>
      <c r="Q40" s="872">
        <f t="shared" si="2"/>
        <v>2425</v>
      </c>
      <c r="R40" s="873">
        <f t="shared" si="3"/>
        <v>0.22264047006977597</v>
      </c>
      <c r="S40" s="875">
        <v>23402</v>
      </c>
      <c r="T40" s="872">
        <f t="shared" si="4"/>
        <v>3174</v>
      </c>
      <c r="U40" s="876">
        <f t="shared" si="5"/>
        <v>0.15691121218113507</v>
      </c>
      <c r="V40" s="877">
        <v>14789</v>
      </c>
      <c r="W40" s="872">
        <f t="shared" si="6"/>
        <v>6587</v>
      </c>
      <c r="X40" s="873">
        <f t="shared" si="7"/>
        <v>0.8030968056571568</v>
      </c>
      <c r="Y40" s="875">
        <v>38191</v>
      </c>
      <c r="Z40" s="872">
        <f t="shared" si="8"/>
        <v>9761</v>
      </c>
      <c r="AA40" s="878">
        <f t="shared" si="9"/>
        <v>0.34333450580372843</v>
      </c>
      <c r="AB40" s="551"/>
    </row>
    <row r="41" spans="1:28" ht="20.100000000000001" customHeight="1">
      <c r="A41" s="551"/>
      <c r="B41" s="755"/>
      <c r="C41" s="551"/>
      <c r="D41" s="801" t="s">
        <v>311</v>
      </c>
      <c r="E41" s="802">
        <v>14316</v>
      </c>
      <c r="F41" s="803">
        <v>16140</v>
      </c>
      <c r="G41" s="804">
        <v>30456</v>
      </c>
      <c r="H41" s="805">
        <v>15239</v>
      </c>
      <c r="I41" s="806">
        <v>45695</v>
      </c>
      <c r="J41" s="807">
        <v>17306</v>
      </c>
      <c r="K41" s="805">
        <v>32545</v>
      </c>
      <c r="L41" s="808">
        <v>63001</v>
      </c>
      <c r="M41" s="809">
        <v>14328</v>
      </c>
      <c r="N41" s="810">
        <f t="shared" si="0"/>
        <v>12</v>
      </c>
      <c r="O41" s="811">
        <f t="shared" si="1"/>
        <v>8.3822296730930428E-4</v>
      </c>
      <c r="P41" s="812">
        <v>15767</v>
      </c>
      <c r="Q41" s="810">
        <f t="shared" si="2"/>
        <v>-373</v>
      </c>
      <c r="R41" s="811">
        <f t="shared" si="3"/>
        <v>-2.3110285006195788E-2</v>
      </c>
      <c r="S41" s="813">
        <v>30095</v>
      </c>
      <c r="T41" s="810">
        <f t="shared" si="4"/>
        <v>-361</v>
      </c>
      <c r="U41" s="814">
        <f t="shared" si="5"/>
        <v>-1.1853165221959549E-2</v>
      </c>
      <c r="V41" s="815">
        <v>17412</v>
      </c>
      <c r="W41" s="810">
        <f t="shared" si="6"/>
        <v>2173</v>
      </c>
      <c r="X41" s="811">
        <f t="shared" si="7"/>
        <v>0.14259465844215499</v>
      </c>
      <c r="Y41" s="813">
        <v>47507</v>
      </c>
      <c r="Z41" s="810">
        <f t="shared" si="8"/>
        <v>1812</v>
      </c>
      <c r="AA41" s="816">
        <f t="shared" si="9"/>
        <v>3.9654229127913339E-2</v>
      </c>
      <c r="AB41" s="551"/>
    </row>
    <row r="42" spans="1:28" ht="20.100000000000001" customHeight="1">
      <c r="A42" s="551"/>
      <c r="B42" s="755"/>
      <c r="C42" s="551"/>
      <c r="D42" s="863" t="s">
        <v>75</v>
      </c>
      <c r="E42" s="864">
        <v>965</v>
      </c>
      <c r="F42" s="865">
        <v>1169</v>
      </c>
      <c r="G42" s="866">
        <v>2134</v>
      </c>
      <c r="H42" s="867">
        <v>906</v>
      </c>
      <c r="I42" s="868">
        <v>3040</v>
      </c>
      <c r="J42" s="869">
        <v>1617</v>
      </c>
      <c r="K42" s="867">
        <v>2523</v>
      </c>
      <c r="L42" s="870">
        <v>4657</v>
      </c>
      <c r="M42" s="871">
        <v>1301</v>
      </c>
      <c r="N42" s="872">
        <f t="shared" si="0"/>
        <v>336</v>
      </c>
      <c r="O42" s="873">
        <f t="shared" si="1"/>
        <v>0.34818652849740933</v>
      </c>
      <c r="P42" s="874">
        <v>886</v>
      </c>
      <c r="Q42" s="872">
        <f t="shared" si="2"/>
        <v>-283</v>
      </c>
      <c r="R42" s="873">
        <f t="shared" si="3"/>
        <v>-0.24208725406330198</v>
      </c>
      <c r="S42" s="875">
        <v>2187</v>
      </c>
      <c r="T42" s="872">
        <f t="shared" si="4"/>
        <v>53</v>
      </c>
      <c r="U42" s="876">
        <f t="shared" si="5"/>
        <v>2.4835988753514528E-2</v>
      </c>
      <c r="V42" s="877">
        <v>2180</v>
      </c>
      <c r="W42" s="872">
        <f t="shared" si="6"/>
        <v>1274</v>
      </c>
      <c r="X42" s="873">
        <f t="shared" si="7"/>
        <v>1.4061810154525387</v>
      </c>
      <c r="Y42" s="875">
        <v>4367</v>
      </c>
      <c r="Z42" s="872">
        <f t="shared" si="8"/>
        <v>1327</v>
      </c>
      <c r="AA42" s="878">
        <f t="shared" si="9"/>
        <v>0.43651315789473683</v>
      </c>
      <c r="AB42" s="551"/>
    </row>
    <row r="43" spans="1:28" ht="20.100000000000001" customHeight="1">
      <c r="A43" s="551"/>
      <c r="B43" s="755"/>
      <c r="C43" s="551"/>
      <c r="D43" s="801" t="s">
        <v>76</v>
      </c>
      <c r="E43" s="802">
        <v>3274</v>
      </c>
      <c r="F43" s="803">
        <v>1074</v>
      </c>
      <c r="G43" s="804">
        <v>4348</v>
      </c>
      <c r="H43" s="805">
        <v>4233</v>
      </c>
      <c r="I43" s="806">
        <v>8581</v>
      </c>
      <c r="J43" s="807">
        <v>2086</v>
      </c>
      <c r="K43" s="805">
        <v>6319</v>
      </c>
      <c r="L43" s="808">
        <v>10667</v>
      </c>
      <c r="M43" s="809">
        <v>4712</v>
      </c>
      <c r="N43" s="810">
        <f t="shared" si="0"/>
        <v>1438</v>
      </c>
      <c r="O43" s="811">
        <f t="shared" si="1"/>
        <v>0.43921808185705558</v>
      </c>
      <c r="P43" s="812">
        <v>4405</v>
      </c>
      <c r="Q43" s="810">
        <f t="shared" si="2"/>
        <v>3331</v>
      </c>
      <c r="R43" s="811">
        <f t="shared" si="3"/>
        <v>3.1014897579143388</v>
      </c>
      <c r="S43" s="813">
        <v>9117</v>
      </c>
      <c r="T43" s="810">
        <f t="shared" si="4"/>
        <v>4769</v>
      </c>
      <c r="U43" s="814">
        <f t="shared" si="5"/>
        <v>1.0968261269549218</v>
      </c>
      <c r="V43" s="815">
        <v>10076</v>
      </c>
      <c r="W43" s="810">
        <f t="shared" si="6"/>
        <v>5843</v>
      </c>
      <c r="X43" s="811">
        <f t="shared" si="7"/>
        <v>1.3803449090479565</v>
      </c>
      <c r="Y43" s="813">
        <v>19193</v>
      </c>
      <c r="Z43" s="810">
        <f t="shared" si="8"/>
        <v>10612</v>
      </c>
      <c r="AA43" s="816">
        <f t="shared" si="9"/>
        <v>1.2366857009672532</v>
      </c>
      <c r="AB43" s="551"/>
    </row>
    <row r="44" spans="1:28" ht="20.100000000000001" customHeight="1">
      <c r="A44" s="551"/>
      <c r="B44" s="755"/>
      <c r="C44" s="897"/>
      <c r="D44" s="898" t="s">
        <v>77</v>
      </c>
      <c r="E44" s="899">
        <v>54</v>
      </c>
      <c r="F44" s="900">
        <v>43</v>
      </c>
      <c r="G44" s="901">
        <v>97</v>
      </c>
      <c r="H44" s="902">
        <v>29</v>
      </c>
      <c r="I44" s="903">
        <v>126</v>
      </c>
      <c r="J44" s="904">
        <v>36</v>
      </c>
      <c r="K44" s="902">
        <v>65</v>
      </c>
      <c r="L44" s="905">
        <v>162</v>
      </c>
      <c r="M44" s="906">
        <v>49</v>
      </c>
      <c r="N44" s="907">
        <f t="shared" si="0"/>
        <v>-5</v>
      </c>
      <c r="O44" s="908">
        <f t="shared" si="1"/>
        <v>-9.2592592592592587E-2</v>
      </c>
      <c r="P44" s="909">
        <v>59</v>
      </c>
      <c r="Q44" s="907">
        <f t="shared" si="2"/>
        <v>16</v>
      </c>
      <c r="R44" s="908">
        <f t="shared" si="3"/>
        <v>0.37209302325581395</v>
      </c>
      <c r="S44" s="910">
        <v>108</v>
      </c>
      <c r="T44" s="907">
        <f t="shared" si="4"/>
        <v>11</v>
      </c>
      <c r="U44" s="911">
        <f t="shared" si="5"/>
        <v>0.1134020618556701</v>
      </c>
      <c r="V44" s="912">
        <v>7</v>
      </c>
      <c r="W44" s="907">
        <f t="shared" si="6"/>
        <v>-22</v>
      </c>
      <c r="X44" s="908">
        <f t="shared" si="7"/>
        <v>-0.75862068965517238</v>
      </c>
      <c r="Y44" s="910">
        <v>115</v>
      </c>
      <c r="Z44" s="907">
        <f t="shared" si="8"/>
        <v>-11</v>
      </c>
      <c r="AA44" s="913">
        <f t="shared" si="9"/>
        <v>-8.7301587301587297E-2</v>
      </c>
      <c r="AB44" s="551"/>
    </row>
    <row r="45" spans="1:28" ht="20.100000000000001" customHeight="1">
      <c r="A45" s="748"/>
      <c r="B45" s="755"/>
      <c r="C45" s="771" t="s">
        <v>78</v>
      </c>
      <c r="D45" s="771"/>
      <c r="E45" s="772">
        <v>15536</v>
      </c>
      <c r="F45" s="773">
        <v>16131</v>
      </c>
      <c r="G45" s="774">
        <v>31667</v>
      </c>
      <c r="H45" s="774">
        <v>15559</v>
      </c>
      <c r="I45" s="775">
        <v>47226</v>
      </c>
      <c r="J45" s="776">
        <v>15673</v>
      </c>
      <c r="K45" s="774">
        <v>31232</v>
      </c>
      <c r="L45" s="777">
        <v>62899</v>
      </c>
      <c r="M45" s="778">
        <v>11351</v>
      </c>
      <c r="N45" s="779">
        <f t="shared" si="0"/>
        <v>-4185</v>
      </c>
      <c r="O45" s="780">
        <f t="shared" si="1"/>
        <v>-0.26937435633367662</v>
      </c>
      <c r="P45" s="781">
        <v>12487</v>
      </c>
      <c r="Q45" s="779">
        <f t="shared" si="2"/>
        <v>-3644</v>
      </c>
      <c r="R45" s="780">
        <f t="shared" si="3"/>
        <v>-0.22590044014630214</v>
      </c>
      <c r="S45" s="782">
        <v>23838</v>
      </c>
      <c r="T45" s="779">
        <f t="shared" si="4"/>
        <v>-7829</v>
      </c>
      <c r="U45" s="783">
        <f t="shared" si="5"/>
        <v>-0.24722897653708908</v>
      </c>
      <c r="V45" s="782">
        <v>14631</v>
      </c>
      <c r="W45" s="779">
        <f t="shared" si="6"/>
        <v>-928</v>
      </c>
      <c r="X45" s="780">
        <f t="shared" si="7"/>
        <v>-5.9643935985603184E-2</v>
      </c>
      <c r="Y45" s="782">
        <v>38469</v>
      </c>
      <c r="Z45" s="779">
        <f t="shared" si="8"/>
        <v>-8757</v>
      </c>
      <c r="AA45" s="784">
        <f t="shared" si="9"/>
        <v>-0.18542751873967731</v>
      </c>
      <c r="AB45" s="748"/>
    </row>
    <row r="46" spans="1:28" ht="20.100000000000001" customHeight="1">
      <c r="A46" s="551"/>
      <c r="B46" s="755"/>
      <c r="C46" s="551"/>
      <c r="D46" s="863" t="s">
        <v>79</v>
      </c>
      <c r="E46" s="864">
        <v>6817</v>
      </c>
      <c r="F46" s="865">
        <v>7918</v>
      </c>
      <c r="G46" s="866">
        <v>14735</v>
      </c>
      <c r="H46" s="867">
        <v>8322</v>
      </c>
      <c r="I46" s="868">
        <v>23057</v>
      </c>
      <c r="J46" s="869">
        <v>9111</v>
      </c>
      <c r="K46" s="867">
        <v>17433</v>
      </c>
      <c r="L46" s="870">
        <v>32168</v>
      </c>
      <c r="M46" s="871">
        <v>6375</v>
      </c>
      <c r="N46" s="872">
        <f t="shared" si="0"/>
        <v>-442</v>
      </c>
      <c r="O46" s="873">
        <f t="shared" si="1"/>
        <v>-6.4837905236907731E-2</v>
      </c>
      <c r="P46" s="874">
        <v>6815</v>
      </c>
      <c r="Q46" s="872">
        <f t="shared" si="2"/>
        <v>-1103</v>
      </c>
      <c r="R46" s="873">
        <f t="shared" si="3"/>
        <v>-0.13930285425612529</v>
      </c>
      <c r="S46" s="875">
        <v>13190</v>
      </c>
      <c r="T46" s="872">
        <f t="shared" si="4"/>
        <v>-1545</v>
      </c>
      <c r="U46" s="876">
        <f t="shared" si="5"/>
        <v>-0.10485239226331863</v>
      </c>
      <c r="V46" s="877">
        <v>6859</v>
      </c>
      <c r="W46" s="872">
        <f t="shared" si="6"/>
        <v>-1463</v>
      </c>
      <c r="X46" s="873">
        <f t="shared" si="7"/>
        <v>-0.17579908675799086</v>
      </c>
      <c r="Y46" s="875">
        <v>20049</v>
      </c>
      <c r="Z46" s="872">
        <f t="shared" si="8"/>
        <v>-3008</v>
      </c>
      <c r="AA46" s="878">
        <f t="shared" si="9"/>
        <v>-0.13045929652600077</v>
      </c>
      <c r="AB46" s="551"/>
    </row>
    <row r="47" spans="1:28" ht="20.100000000000001" customHeight="1">
      <c r="A47" s="551"/>
      <c r="B47" s="755"/>
      <c r="C47" s="551"/>
      <c r="D47" s="801" t="s">
        <v>80</v>
      </c>
      <c r="E47" s="802">
        <v>6261</v>
      </c>
      <c r="F47" s="803">
        <v>5781</v>
      </c>
      <c r="G47" s="804">
        <v>12042</v>
      </c>
      <c r="H47" s="805">
        <v>4451</v>
      </c>
      <c r="I47" s="806">
        <v>16493</v>
      </c>
      <c r="J47" s="807">
        <v>3803</v>
      </c>
      <c r="K47" s="805">
        <v>8254</v>
      </c>
      <c r="L47" s="808">
        <v>20296</v>
      </c>
      <c r="M47" s="809">
        <v>2768</v>
      </c>
      <c r="N47" s="810">
        <f t="shared" si="0"/>
        <v>-3493</v>
      </c>
      <c r="O47" s="811">
        <f t="shared" si="1"/>
        <v>-0.55789809934515255</v>
      </c>
      <c r="P47" s="812">
        <v>2872</v>
      </c>
      <c r="Q47" s="810">
        <f t="shared" si="2"/>
        <v>-2909</v>
      </c>
      <c r="R47" s="811">
        <f t="shared" si="3"/>
        <v>-0.50320013838436262</v>
      </c>
      <c r="S47" s="813">
        <v>5640</v>
      </c>
      <c r="T47" s="810">
        <f t="shared" si="4"/>
        <v>-6402</v>
      </c>
      <c r="U47" s="814">
        <f t="shared" si="5"/>
        <v>-0.53163926258096661</v>
      </c>
      <c r="V47" s="815">
        <v>4169</v>
      </c>
      <c r="W47" s="810">
        <f t="shared" si="6"/>
        <v>-282</v>
      </c>
      <c r="X47" s="811">
        <f t="shared" si="7"/>
        <v>-6.3356549090092112E-2</v>
      </c>
      <c r="Y47" s="813">
        <v>9809</v>
      </c>
      <c r="Z47" s="810">
        <f t="shared" si="8"/>
        <v>-6684</v>
      </c>
      <c r="AA47" s="816">
        <f t="shared" si="9"/>
        <v>-0.40526283878008851</v>
      </c>
      <c r="AB47" s="551"/>
    </row>
    <row r="48" spans="1:28" ht="20.100000000000001" customHeight="1">
      <c r="A48" s="551"/>
      <c r="B48" s="755"/>
      <c r="C48" s="897"/>
      <c r="D48" s="898" t="s">
        <v>81</v>
      </c>
      <c r="E48" s="899">
        <v>2458</v>
      </c>
      <c r="F48" s="900">
        <v>2432</v>
      </c>
      <c r="G48" s="901">
        <v>4890</v>
      </c>
      <c r="H48" s="902">
        <v>2786</v>
      </c>
      <c r="I48" s="903">
        <v>7676</v>
      </c>
      <c r="J48" s="904">
        <v>2759</v>
      </c>
      <c r="K48" s="902">
        <v>5545</v>
      </c>
      <c r="L48" s="905">
        <v>10435</v>
      </c>
      <c r="M48" s="906">
        <v>2208</v>
      </c>
      <c r="N48" s="907">
        <f t="shared" si="0"/>
        <v>-250</v>
      </c>
      <c r="O48" s="908">
        <f t="shared" si="1"/>
        <v>-0.10170870626525631</v>
      </c>
      <c r="P48" s="909">
        <v>2800</v>
      </c>
      <c r="Q48" s="907">
        <f t="shared" si="2"/>
        <v>368</v>
      </c>
      <c r="R48" s="908">
        <f t="shared" si="3"/>
        <v>0.15131578947368421</v>
      </c>
      <c r="S48" s="910">
        <v>5008</v>
      </c>
      <c r="T48" s="907">
        <f t="shared" si="4"/>
        <v>118</v>
      </c>
      <c r="U48" s="911">
        <f t="shared" si="5"/>
        <v>2.4130879345603273E-2</v>
      </c>
      <c r="V48" s="912">
        <v>3603</v>
      </c>
      <c r="W48" s="907">
        <f t="shared" si="6"/>
        <v>817</v>
      </c>
      <c r="X48" s="908">
        <f t="shared" si="7"/>
        <v>0.29325197415649679</v>
      </c>
      <c r="Y48" s="910">
        <v>8611</v>
      </c>
      <c r="Z48" s="907">
        <f t="shared" si="8"/>
        <v>935</v>
      </c>
      <c r="AA48" s="913">
        <f t="shared" si="9"/>
        <v>0.12180823345492443</v>
      </c>
      <c r="AB48" s="551"/>
    </row>
    <row r="49" spans="1:28" ht="20.100000000000001" customHeight="1">
      <c r="A49" s="748"/>
      <c r="B49" s="755"/>
      <c r="C49" s="771" t="s">
        <v>312</v>
      </c>
      <c r="D49" s="771"/>
      <c r="E49" s="772">
        <v>33881</v>
      </c>
      <c r="F49" s="773">
        <v>35705</v>
      </c>
      <c r="G49" s="774">
        <v>69586</v>
      </c>
      <c r="H49" s="774">
        <v>30437</v>
      </c>
      <c r="I49" s="775">
        <v>100023</v>
      </c>
      <c r="J49" s="776">
        <v>34978</v>
      </c>
      <c r="K49" s="774">
        <v>65415</v>
      </c>
      <c r="L49" s="777">
        <v>135001</v>
      </c>
      <c r="M49" s="778">
        <v>38047</v>
      </c>
      <c r="N49" s="779">
        <f t="shared" si="0"/>
        <v>4166</v>
      </c>
      <c r="O49" s="780">
        <f t="shared" si="1"/>
        <v>0.12295977096307666</v>
      </c>
      <c r="P49" s="781">
        <v>43181</v>
      </c>
      <c r="Q49" s="779">
        <f t="shared" si="2"/>
        <v>7476</v>
      </c>
      <c r="R49" s="780">
        <f t="shared" si="3"/>
        <v>0.20938243943425291</v>
      </c>
      <c r="S49" s="782">
        <v>81228</v>
      </c>
      <c r="T49" s="779">
        <f t="shared" si="4"/>
        <v>11642</v>
      </c>
      <c r="U49" s="783">
        <f t="shared" si="5"/>
        <v>0.16730376799931021</v>
      </c>
      <c r="V49" s="782">
        <v>45469</v>
      </c>
      <c r="W49" s="779">
        <f t="shared" si="6"/>
        <v>15032</v>
      </c>
      <c r="X49" s="780">
        <f t="shared" si="7"/>
        <v>0.49387258928278083</v>
      </c>
      <c r="Y49" s="782">
        <v>126697</v>
      </c>
      <c r="Z49" s="779">
        <f t="shared" si="8"/>
        <v>26674</v>
      </c>
      <c r="AA49" s="784">
        <f t="shared" si="9"/>
        <v>0.26667866390730133</v>
      </c>
      <c r="AB49" s="748"/>
    </row>
    <row r="50" spans="1:28" ht="20.100000000000001" customHeight="1">
      <c r="A50" s="551"/>
      <c r="B50" s="755"/>
      <c r="C50" s="551"/>
      <c r="D50" s="863" t="s">
        <v>82</v>
      </c>
      <c r="E50" s="864">
        <v>3312</v>
      </c>
      <c r="F50" s="865">
        <v>3938</v>
      </c>
      <c r="G50" s="866">
        <v>7250</v>
      </c>
      <c r="H50" s="867">
        <v>4265</v>
      </c>
      <c r="I50" s="868">
        <v>11515</v>
      </c>
      <c r="J50" s="869">
        <v>4735</v>
      </c>
      <c r="K50" s="867">
        <v>9000</v>
      </c>
      <c r="L50" s="870">
        <v>16250</v>
      </c>
      <c r="M50" s="871">
        <v>2919</v>
      </c>
      <c r="N50" s="872">
        <f t="shared" si="0"/>
        <v>-393</v>
      </c>
      <c r="O50" s="873">
        <f t="shared" si="1"/>
        <v>-0.11865942028985507</v>
      </c>
      <c r="P50" s="874">
        <v>4122</v>
      </c>
      <c r="Q50" s="872">
        <f t="shared" si="2"/>
        <v>184</v>
      </c>
      <c r="R50" s="873">
        <f t="shared" si="3"/>
        <v>4.6724225495175215E-2</v>
      </c>
      <c r="S50" s="875">
        <v>7041</v>
      </c>
      <c r="T50" s="872">
        <f t="shared" si="4"/>
        <v>-209</v>
      </c>
      <c r="U50" s="876">
        <f t="shared" si="5"/>
        <v>-2.8827586206896551E-2</v>
      </c>
      <c r="V50" s="877">
        <v>3017</v>
      </c>
      <c r="W50" s="872">
        <f t="shared" si="6"/>
        <v>-1248</v>
      </c>
      <c r="X50" s="873">
        <f t="shared" si="7"/>
        <v>-0.29261430246189918</v>
      </c>
      <c r="Y50" s="875">
        <v>10058</v>
      </c>
      <c r="Z50" s="872">
        <f t="shared" si="8"/>
        <v>-1457</v>
      </c>
      <c r="AA50" s="878">
        <f t="shared" si="9"/>
        <v>-0.12653061224489795</v>
      </c>
      <c r="AB50" s="551"/>
    </row>
    <row r="51" spans="1:28" ht="20.100000000000001" customHeight="1">
      <c r="A51" s="551"/>
      <c r="B51" s="755"/>
      <c r="C51" s="551"/>
      <c r="D51" s="801" t="s">
        <v>83</v>
      </c>
      <c r="E51" s="802">
        <v>3474</v>
      </c>
      <c r="F51" s="803">
        <v>3997</v>
      </c>
      <c r="G51" s="804">
        <v>7471</v>
      </c>
      <c r="H51" s="805">
        <v>3320</v>
      </c>
      <c r="I51" s="806">
        <v>10791</v>
      </c>
      <c r="J51" s="807">
        <v>4273</v>
      </c>
      <c r="K51" s="805">
        <v>7593</v>
      </c>
      <c r="L51" s="808">
        <v>15064</v>
      </c>
      <c r="M51" s="809">
        <v>4984</v>
      </c>
      <c r="N51" s="810">
        <f t="shared" si="0"/>
        <v>1510</v>
      </c>
      <c r="O51" s="811">
        <f t="shared" si="1"/>
        <v>0.434657455382844</v>
      </c>
      <c r="P51" s="812">
        <v>5304</v>
      </c>
      <c r="Q51" s="810">
        <f t="shared" si="2"/>
        <v>1307</v>
      </c>
      <c r="R51" s="811">
        <f t="shared" si="3"/>
        <v>0.32699524643482614</v>
      </c>
      <c r="S51" s="813">
        <v>10288</v>
      </c>
      <c r="T51" s="810">
        <f t="shared" si="4"/>
        <v>2817</v>
      </c>
      <c r="U51" s="814">
        <f t="shared" si="5"/>
        <v>0.37705795743541692</v>
      </c>
      <c r="V51" s="815">
        <v>4919</v>
      </c>
      <c r="W51" s="810">
        <f t="shared" si="6"/>
        <v>1599</v>
      </c>
      <c r="X51" s="811">
        <f t="shared" si="7"/>
        <v>0.4816265060240964</v>
      </c>
      <c r="Y51" s="813">
        <v>15207</v>
      </c>
      <c r="Z51" s="810">
        <f t="shared" si="8"/>
        <v>4416</v>
      </c>
      <c r="AA51" s="816">
        <f t="shared" si="9"/>
        <v>0.4092299138170698</v>
      </c>
      <c r="AB51" s="551"/>
    </row>
    <row r="52" spans="1:28" ht="20.100000000000001" customHeight="1">
      <c r="A52" s="551"/>
      <c r="B52" s="755"/>
      <c r="C52" s="551"/>
      <c r="D52" s="801" t="s">
        <v>84</v>
      </c>
      <c r="E52" s="802">
        <v>15094</v>
      </c>
      <c r="F52" s="803">
        <v>15898</v>
      </c>
      <c r="G52" s="804">
        <v>30992</v>
      </c>
      <c r="H52" s="805">
        <v>12300</v>
      </c>
      <c r="I52" s="806">
        <v>43292</v>
      </c>
      <c r="J52" s="807">
        <v>14963</v>
      </c>
      <c r="K52" s="805">
        <v>27263</v>
      </c>
      <c r="L52" s="808">
        <v>58255</v>
      </c>
      <c r="M52" s="809">
        <v>16669</v>
      </c>
      <c r="N52" s="810">
        <f t="shared" si="0"/>
        <v>1575</v>
      </c>
      <c r="O52" s="811">
        <f t="shared" si="1"/>
        <v>0.10434609778720021</v>
      </c>
      <c r="P52" s="812">
        <v>19520</v>
      </c>
      <c r="Q52" s="810">
        <f t="shared" si="2"/>
        <v>3622</v>
      </c>
      <c r="R52" s="811">
        <f t="shared" si="3"/>
        <v>0.22782739967291482</v>
      </c>
      <c r="S52" s="813">
        <v>36189</v>
      </c>
      <c r="T52" s="810">
        <f t="shared" si="4"/>
        <v>5197</v>
      </c>
      <c r="U52" s="814">
        <f t="shared" si="5"/>
        <v>0.16768843572534847</v>
      </c>
      <c r="V52" s="815">
        <v>21406</v>
      </c>
      <c r="W52" s="810">
        <f t="shared" si="6"/>
        <v>9106</v>
      </c>
      <c r="X52" s="811">
        <f t="shared" si="7"/>
        <v>0.74032520325203255</v>
      </c>
      <c r="Y52" s="813">
        <v>57595</v>
      </c>
      <c r="Z52" s="810">
        <f t="shared" si="8"/>
        <v>14303</v>
      </c>
      <c r="AA52" s="816">
        <f t="shared" si="9"/>
        <v>0.33038436662662846</v>
      </c>
      <c r="AB52" s="551"/>
    </row>
    <row r="53" spans="1:28" ht="20.100000000000001" customHeight="1">
      <c r="A53" s="551"/>
      <c r="B53" s="755"/>
      <c r="C53" s="551"/>
      <c r="D53" s="801" t="s">
        <v>85</v>
      </c>
      <c r="E53" s="802">
        <v>2119</v>
      </c>
      <c r="F53" s="803">
        <v>1837</v>
      </c>
      <c r="G53" s="804">
        <v>3956</v>
      </c>
      <c r="H53" s="805">
        <v>2367</v>
      </c>
      <c r="I53" s="806">
        <v>6323</v>
      </c>
      <c r="J53" s="807">
        <v>2002</v>
      </c>
      <c r="K53" s="805">
        <v>4369</v>
      </c>
      <c r="L53" s="808">
        <v>8325</v>
      </c>
      <c r="M53" s="809">
        <v>2870</v>
      </c>
      <c r="N53" s="810">
        <f t="shared" si="0"/>
        <v>751</v>
      </c>
      <c r="O53" s="811">
        <f t="shared" si="1"/>
        <v>0.35441245870693722</v>
      </c>
      <c r="P53" s="812">
        <v>2407</v>
      </c>
      <c r="Q53" s="810">
        <f t="shared" si="2"/>
        <v>570</v>
      </c>
      <c r="R53" s="811">
        <f t="shared" si="3"/>
        <v>0.31028851388132828</v>
      </c>
      <c r="S53" s="813">
        <v>5277</v>
      </c>
      <c r="T53" s="810">
        <f t="shared" si="4"/>
        <v>1321</v>
      </c>
      <c r="U53" s="814">
        <f t="shared" si="5"/>
        <v>0.33392315470171891</v>
      </c>
      <c r="V53" s="815">
        <v>3542</v>
      </c>
      <c r="W53" s="810">
        <f t="shared" si="6"/>
        <v>1175</v>
      </c>
      <c r="X53" s="811">
        <f t="shared" si="7"/>
        <v>0.49640895648500211</v>
      </c>
      <c r="Y53" s="813">
        <v>8819</v>
      </c>
      <c r="Z53" s="810">
        <f t="shared" si="8"/>
        <v>2496</v>
      </c>
      <c r="AA53" s="816">
        <f t="shared" si="9"/>
        <v>0.39474932785070377</v>
      </c>
      <c r="AB53" s="551"/>
    </row>
    <row r="54" spans="1:28" ht="20.100000000000001" customHeight="1" thickBot="1">
      <c r="A54" s="551"/>
      <c r="B54" s="817"/>
      <c r="C54" s="895"/>
      <c r="D54" s="818" t="s">
        <v>37</v>
      </c>
      <c r="E54" s="819">
        <v>9882</v>
      </c>
      <c r="F54" s="820">
        <v>10035</v>
      </c>
      <c r="G54" s="821">
        <v>19917</v>
      </c>
      <c r="H54" s="822">
        <v>8185</v>
      </c>
      <c r="I54" s="823">
        <v>28102</v>
      </c>
      <c r="J54" s="824">
        <v>9005</v>
      </c>
      <c r="K54" s="822">
        <v>17190</v>
      </c>
      <c r="L54" s="825">
        <v>37107</v>
      </c>
      <c r="M54" s="826">
        <v>10605</v>
      </c>
      <c r="N54" s="827">
        <f t="shared" si="0"/>
        <v>723</v>
      </c>
      <c r="O54" s="828">
        <f t="shared" si="1"/>
        <v>7.3163327261687922E-2</v>
      </c>
      <c r="P54" s="829">
        <v>11828</v>
      </c>
      <c r="Q54" s="827">
        <f t="shared" si="2"/>
        <v>1793</v>
      </c>
      <c r="R54" s="828">
        <f t="shared" si="3"/>
        <v>0.17867463876432485</v>
      </c>
      <c r="S54" s="830">
        <v>22433</v>
      </c>
      <c r="T54" s="827">
        <f t="shared" si="4"/>
        <v>2516</v>
      </c>
      <c r="U54" s="831">
        <f t="shared" si="5"/>
        <v>0.12632424561932018</v>
      </c>
      <c r="V54" s="832">
        <v>12585</v>
      </c>
      <c r="W54" s="827">
        <f t="shared" si="6"/>
        <v>4400</v>
      </c>
      <c r="X54" s="828">
        <f t="shared" si="7"/>
        <v>0.53756872327428218</v>
      </c>
      <c r="Y54" s="830">
        <v>35018</v>
      </c>
      <c r="Z54" s="827">
        <f t="shared" si="8"/>
        <v>6916</v>
      </c>
      <c r="AA54" s="833">
        <f t="shared" si="9"/>
        <v>0.24610348017934666</v>
      </c>
      <c r="AB54" s="551"/>
    </row>
    <row r="55" spans="1:28" ht="20.100000000000001" customHeight="1" thickBot="1">
      <c r="A55" s="748"/>
      <c r="B55" s="933" t="s">
        <v>86</v>
      </c>
      <c r="C55" s="934"/>
      <c r="D55" s="934"/>
      <c r="E55" s="935">
        <v>729818</v>
      </c>
      <c r="F55" s="936">
        <v>633668</v>
      </c>
      <c r="G55" s="937">
        <v>1363486</v>
      </c>
      <c r="H55" s="937">
        <v>737268</v>
      </c>
      <c r="I55" s="938">
        <v>2100754</v>
      </c>
      <c r="J55" s="939">
        <v>750001</v>
      </c>
      <c r="K55" s="937">
        <v>1487269</v>
      </c>
      <c r="L55" s="940">
        <v>2850755</v>
      </c>
      <c r="M55" s="941">
        <v>682274</v>
      </c>
      <c r="N55" s="942">
        <f t="shared" si="0"/>
        <v>-47544</v>
      </c>
      <c r="O55" s="943">
        <f t="shared" si="1"/>
        <v>-6.5145008755607567E-2</v>
      </c>
      <c r="P55" s="944">
        <v>711401</v>
      </c>
      <c r="Q55" s="942">
        <f t="shared" si="2"/>
        <v>77733</v>
      </c>
      <c r="R55" s="943">
        <f t="shared" si="3"/>
        <v>0.12267149358970313</v>
      </c>
      <c r="S55" s="945">
        <v>1393675</v>
      </c>
      <c r="T55" s="942">
        <f t="shared" si="4"/>
        <v>30189</v>
      </c>
      <c r="U55" s="946">
        <f t="shared" si="5"/>
        <v>2.2141041418833784E-2</v>
      </c>
      <c r="V55" s="945">
        <v>710493</v>
      </c>
      <c r="W55" s="942">
        <f t="shared" si="6"/>
        <v>-26775</v>
      </c>
      <c r="X55" s="943">
        <f t="shared" si="7"/>
        <v>-3.6316509057764609E-2</v>
      </c>
      <c r="Y55" s="945">
        <v>2104168</v>
      </c>
      <c r="Z55" s="942">
        <f t="shared" si="8"/>
        <v>3414</v>
      </c>
      <c r="AA55" s="947">
        <f t="shared" si="9"/>
        <v>1.6251307863747969E-3</v>
      </c>
      <c r="AB55" s="748"/>
    </row>
    <row r="56" spans="1:28" ht="20.100000000000001" customHeight="1">
      <c r="A56" s="551"/>
      <c r="B56" s="834" t="s">
        <v>87</v>
      </c>
      <c r="C56" s="835"/>
      <c r="D56" s="835"/>
      <c r="E56" s="836">
        <v>89419</v>
      </c>
      <c r="F56" s="837">
        <v>116456</v>
      </c>
      <c r="G56" s="838">
        <v>205875</v>
      </c>
      <c r="H56" s="838">
        <v>104379</v>
      </c>
      <c r="I56" s="839">
        <v>310254</v>
      </c>
      <c r="J56" s="840">
        <v>144195</v>
      </c>
      <c r="K56" s="838">
        <v>248574</v>
      </c>
      <c r="L56" s="841">
        <v>454449</v>
      </c>
      <c r="M56" s="842">
        <v>106473</v>
      </c>
      <c r="N56" s="843">
        <f t="shared" si="0"/>
        <v>17054</v>
      </c>
      <c r="O56" s="844">
        <f t="shared" si="1"/>
        <v>0.19072009304510226</v>
      </c>
      <c r="P56" s="845">
        <v>121374</v>
      </c>
      <c r="Q56" s="843">
        <f t="shared" si="2"/>
        <v>4918</v>
      </c>
      <c r="R56" s="844">
        <f t="shared" si="3"/>
        <v>4.223054200728172E-2</v>
      </c>
      <c r="S56" s="846">
        <v>227847</v>
      </c>
      <c r="T56" s="843">
        <f t="shared" si="4"/>
        <v>21972</v>
      </c>
      <c r="U56" s="847">
        <f t="shared" si="5"/>
        <v>0.10672495446265938</v>
      </c>
      <c r="V56" s="846">
        <v>108536</v>
      </c>
      <c r="W56" s="843">
        <f t="shared" si="6"/>
        <v>4157</v>
      </c>
      <c r="X56" s="844">
        <f t="shared" si="7"/>
        <v>3.9826018643596889E-2</v>
      </c>
      <c r="Y56" s="846">
        <v>336383</v>
      </c>
      <c r="Z56" s="843">
        <f t="shared" si="8"/>
        <v>26129</v>
      </c>
      <c r="AA56" s="848">
        <f t="shared" si="9"/>
        <v>8.4218092272782943E-2</v>
      </c>
      <c r="AB56" s="551"/>
    </row>
    <row r="57" spans="1:28" ht="20.100000000000001" customHeight="1">
      <c r="A57" s="551"/>
      <c r="B57" s="948"/>
      <c r="C57" s="863" t="s">
        <v>88</v>
      </c>
      <c r="D57" s="863"/>
      <c r="E57" s="864">
        <v>53382</v>
      </c>
      <c r="F57" s="865">
        <v>69852</v>
      </c>
      <c r="G57" s="866">
        <v>123234</v>
      </c>
      <c r="H57" s="867">
        <v>60975</v>
      </c>
      <c r="I57" s="868">
        <v>184209</v>
      </c>
      <c r="J57" s="869">
        <v>83223</v>
      </c>
      <c r="K57" s="867">
        <v>144198</v>
      </c>
      <c r="L57" s="870">
        <v>267432</v>
      </c>
      <c r="M57" s="871">
        <v>69557</v>
      </c>
      <c r="N57" s="872">
        <f t="shared" si="0"/>
        <v>16175</v>
      </c>
      <c r="O57" s="873">
        <f t="shared" si="1"/>
        <v>0.30300475815818068</v>
      </c>
      <c r="P57" s="874">
        <v>73563</v>
      </c>
      <c r="Q57" s="872">
        <f t="shared" si="2"/>
        <v>3711</v>
      </c>
      <c r="R57" s="873">
        <f t="shared" si="3"/>
        <v>5.3126610548015804E-2</v>
      </c>
      <c r="S57" s="875">
        <v>143120</v>
      </c>
      <c r="T57" s="872">
        <f t="shared" si="4"/>
        <v>19886</v>
      </c>
      <c r="U57" s="876">
        <f t="shared" si="5"/>
        <v>0.16136780433971146</v>
      </c>
      <c r="V57" s="877">
        <v>64609</v>
      </c>
      <c r="W57" s="872">
        <f t="shared" si="6"/>
        <v>3634</v>
      </c>
      <c r="X57" s="873">
        <f t="shared" si="7"/>
        <v>5.9598195981959819E-2</v>
      </c>
      <c r="Y57" s="875">
        <v>207729</v>
      </c>
      <c r="Z57" s="872">
        <f t="shared" si="8"/>
        <v>23520</v>
      </c>
      <c r="AA57" s="878">
        <f t="shared" si="9"/>
        <v>0.12768105792876569</v>
      </c>
      <c r="AB57" s="551"/>
    </row>
    <row r="58" spans="1:28" ht="20.100000000000001" customHeight="1" thickBot="1">
      <c r="A58" s="551"/>
      <c r="B58" s="949"/>
      <c r="C58" s="818" t="s">
        <v>89</v>
      </c>
      <c r="D58" s="818"/>
      <c r="E58" s="819">
        <v>36037</v>
      </c>
      <c r="F58" s="820">
        <v>46604</v>
      </c>
      <c r="G58" s="821">
        <v>82641</v>
      </c>
      <c r="H58" s="822">
        <v>43404</v>
      </c>
      <c r="I58" s="823">
        <v>126045</v>
      </c>
      <c r="J58" s="824">
        <v>60972</v>
      </c>
      <c r="K58" s="822">
        <v>104376</v>
      </c>
      <c r="L58" s="825">
        <v>187017</v>
      </c>
      <c r="M58" s="826">
        <v>36916</v>
      </c>
      <c r="N58" s="827">
        <f t="shared" si="0"/>
        <v>879</v>
      </c>
      <c r="O58" s="828">
        <f t="shared" si="1"/>
        <v>2.4391597524766214E-2</v>
      </c>
      <c r="P58" s="829">
        <v>47811</v>
      </c>
      <c r="Q58" s="827">
        <f t="shared" si="2"/>
        <v>1207</v>
      </c>
      <c r="R58" s="828">
        <f t="shared" si="3"/>
        <v>2.589906445798644E-2</v>
      </c>
      <c r="S58" s="830">
        <v>84727</v>
      </c>
      <c r="T58" s="827">
        <f t="shared" si="4"/>
        <v>2086</v>
      </c>
      <c r="U58" s="831">
        <f t="shared" si="5"/>
        <v>2.5241708110986073E-2</v>
      </c>
      <c r="V58" s="832">
        <v>43927</v>
      </c>
      <c r="W58" s="827">
        <f t="shared" si="6"/>
        <v>523</v>
      </c>
      <c r="X58" s="828">
        <f t="shared" si="7"/>
        <v>1.2049580683807943E-2</v>
      </c>
      <c r="Y58" s="830">
        <v>128654</v>
      </c>
      <c r="Z58" s="827">
        <f t="shared" si="8"/>
        <v>2609</v>
      </c>
      <c r="AA58" s="833">
        <f t="shared" si="9"/>
        <v>2.0698956721805703E-2</v>
      </c>
      <c r="AB58" s="551"/>
    </row>
    <row r="59" spans="1:28" ht="20.100000000000001" customHeight="1" thickBot="1">
      <c r="A59" s="748"/>
      <c r="B59" s="950" t="s">
        <v>90</v>
      </c>
      <c r="C59" s="951"/>
      <c r="D59" s="951"/>
      <c r="E59" s="952">
        <v>783200</v>
      </c>
      <c r="F59" s="953">
        <v>703520</v>
      </c>
      <c r="G59" s="954">
        <v>1486720</v>
      </c>
      <c r="H59" s="954">
        <v>798243</v>
      </c>
      <c r="I59" s="955">
        <v>2284963</v>
      </c>
      <c r="J59" s="956">
        <v>833224</v>
      </c>
      <c r="K59" s="954">
        <v>1631467</v>
      </c>
      <c r="L59" s="957">
        <v>3118187</v>
      </c>
      <c r="M59" s="958">
        <v>751831</v>
      </c>
      <c r="N59" s="959">
        <f t="shared" si="0"/>
        <v>-31369</v>
      </c>
      <c r="O59" s="960">
        <f t="shared" si="1"/>
        <v>-4.0052349336057204E-2</v>
      </c>
      <c r="P59" s="961">
        <v>784964</v>
      </c>
      <c r="Q59" s="959">
        <f t="shared" si="2"/>
        <v>81444</v>
      </c>
      <c r="R59" s="960">
        <f t="shared" si="3"/>
        <v>0.1157664316579486</v>
      </c>
      <c r="S59" s="962">
        <v>1536795</v>
      </c>
      <c r="T59" s="959">
        <f t="shared" si="4"/>
        <v>50075</v>
      </c>
      <c r="U59" s="963">
        <f t="shared" si="5"/>
        <v>3.3681527120103312E-2</v>
      </c>
      <c r="V59" s="962">
        <v>775102</v>
      </c>
      <c r="W59" s="959">
        <f t="shared" si="6"/>
        <v>-23141</v>
      </c>
      <c r="X59" s="960">
        <f t="shared" si="7"/>
        <v>-2.8989919109844997E-2</v>
      </c>
      <c r="Y59" s="962">
        <v>2311897</v>
      </c>
      <c r="Z59" s="959">
        <f t="shared" si="8"/>
        <v>26934</v>
      </c>
      <c r="AA59" s="964">
        <f t="shared" si="9"/>
        <v>1.1787499403710258E-2</v>
      </c>
      <c r="AB59" s="748"/>
    </row>
    <row r="60" spans="1:28" ht="20.100000000000001" customHeight="1" thickBot="1">
      <c r="A60" s="748"/>
      <c r="B60" s="950" t="s">
        <v>91</v>
      </c>
      <c r="C60" s="951"/>
      <c r="D60" s="951"/>
      <c r="E60" s="952">
        <v>819237</v>
      </c>
      <c r="F60" s="953">
        <v>750124</v>
      </c>
      <c r="G60" s="954">
        <v>1569361</v>
      </c>
      <c r="H60" s="954">
        <v>841647</v>
      </c>
      <c r="I60" s="955">
        <v>2411008</v>
      </c>
      <c r="J60" s="956">
        <v>894196</v>
      </c>
      <c r="K60" s="954">
        <v>1735843</v>
      </c>
      <c r="L60" s="957">
        <v>3305204</v>
      </c>
      <c r="M60" s="958">
        <v>788747</v>
      </c>
      <c r="N60" s="959">
        <f t="shared" si="0"/>
        <v>-30490</v>
      </c>
      <c r="O60" s="960">
        <f t="shared" si="1"/>
        <v>-3.7217557312474898E-2</v>
      </c>
      <c r="P60" s="961">
        <v>832775</v>
      </c>
      <c r="Q60" s="959">
        <f t="shared" si="2"/>
        <v>82651</v>
      </c>
      <c r="R60" s="960">
        <f t="shared" si="3"/>
        <v>0.11018311639142328</v>
      </c>
      <c r="S60" s="962">
        <v>1621522</v>
      </c>
      <c r="T60" s="959">
        <f t="shared" si="4"/>
        <v>52161</v>
      </c>
      <c r="U60" s="963">
        <f t="shared" si="5"/>
        <v>3.3237094588179521E-2</v>
      </c>
      <c r="V60" s="962">
        <v>819029</v>
      </c>
      <c r="W60" s="959">
        <f t="shared" si="6"/>
        <v>-22618</v>
      </c>
      <c r="X60" s="960">
        <f t="shared" si="7"/>
        <v>-2.6873499222358068E-2</v>
      </c>
      <c r="Y60" s="962">
        <v>2440551</v>
      </c>
      <c r="Z60" s="959">
        <f t="shared" si="8"/>
        <v>29543</v>
      </c>
      <c r="AA60" s="964">
        <f t="shared" si="9"/>
        <v>1.2253381158420047E-2</v>
      </c>
      <c r="AB60" s="748"/>
    </row>
    <row r="61" spans="1:28" ht="20.100000000000001" customHeight="1">
      <c r="A61" s="555"/>
      <c r="B61" s="555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5"/>
      <c r="Q61" s="555"/>
      <c r="R61" s="555"/>
      <c r="S61" s="555"/>
      <c r="T61" s="555"/>
      <c r="U61" s="555"/>
      <c r="V61" s="555"/>
      <c r="W61" s="555"/>
      <c r="X61" s="555"/>
      <c r="Y61" s="555"/>
      <c r="Z61" s="555"/>
      <c r="AA61" s="555"/>
      <c r="AB61" s="555"/>
    </row>
  </sheetData>
  <mergeCells count="13">
    <mergeCell ref="J4:J5"/>
    <mergeCell ref="E4:E5"/>
    <mergeCell ref="F4:F5"/>
    <mergeCell ref="G4:G5"/>
    <mergeCell ref="H4:H5"/>
    <mergeCell ref="I4:I5"/>
    <mergeCell ref="Y4:Y5"/>
    <mergeCell ref="K4:K5"/>
    <mergeCell ref="L4:L5"/>
    <mergeCell ref="M4:M5"/>
    <mergeCell ref="P4:P5"/>
    <mergeCell ref="S4:S5"/>
    <mergeCell ref="V4:V5"/>
  </mergeCells>
  <phoneticPr fontId="14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AD35"/>
  <sheetViews>
    <sheetView view="pageBreakPreview" topLeftCell="I1" zoomScaleNormal="100" zoomScaleSheetLayoutView="100" workbookViewId="0"/>
  </sheetViews>
  <sheetFormatPr defaultColWidth="9" defaultRowHeight="14.25"/>
  <cols>
    <col min="1" max="2" width="2.125" style="5" customWidth="1"/>
    <col min="3" max="3" width="10.875" style="5" customWidth="1"/>
    <col min="4" max="4" width="20.625" style="5" customWidth="1"/>
    <col min="5" max="18" width="13.125" style="5" customWidth="1"/>
    <col min="19" max="19" width="0.875" style="5" customWidth="1"/>
    <col min="20" max="20" width="13.125" style="112" customWidth="1"/>
    <col min="21" max="21" width="13.125" style="5" customWidth="1"/>
    <col min="22" max="22" width="13.125" style="112" customWidth="1"/>
    <col min="23" max="23" width="13.125" style="5" customWidth="1"/>
    <col min="24" max="24" width="13.125" style="112" customWidth="1"/>
    <col min="25" max="25" width="13.125" style="5" customWidth="1"/>
    <col min="26" max="26" width="13.125" style="112" customWidth="1"/>
    <col min="27" max="27" width="13.125" style="5" customWidth="1"/>
    <col min="28" max="28" width="13.125" style="112" customWidth="1"/>
    <col min="29" max="29" width="13.125" style="5" customWidth="1"/>
    <col min="30" max="30" width="0.875" style="5" customWidth="1"/>
    <col min="31" max="16384" width="9" style="452"/>
  </cols>
  <sheetData>
    <row r="1" spans="1:30" s="5" customFormat="1" ht="20.25" customHeight="1">
      <c r="A1" s="387" t="s">
        <v>182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</row>
    <row r="2" spans="1:30" s="6" customFormat="1" ht="12" customHeight="1" thickBot="1"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11"/>
      <c r="U2" s="8"/>
      <c r="V2" s="111"/>
      <c r="W2" s="8"/>
      <c r="X2" s="111"/>
      <c r="Y2" s="8"/>
      <c r="Z2" s="111"/>
      <c r="AA2" s="8"/>
      <c r="AB2" s="111"/>
      <c r="AC2" s="8"/>
      <c r="AD2" s="9" t="s">
        <v>2</v>
      </c>
    </row>
    <row r="3" spans="1:30" s="5" customFormat="1" ht="20.100000000000001" customHeight="1" thickTop="1">
      <c r="B3" s="1000"/>
      <c r="C3" s="1001"/>
      <c r="D3" s="1001"/>
      <c r="E3" s="1004" t="s">
        <v>125</v>
      </c>
      <c r="F3" s="1006">
        <v>2022</v>
      </c>
      <c r="G3" s="1007"/>
      <c r="H3" s="1007"/>
      <c r="I3" s="1007"/>
      <c r="J3" s="1007"/>
      <c r="K3" s="1007"/>
      <c r="L3" s="1007"/>
      <c r="M3" s="1007"/>
      <c r="N3" s="1006">
        <v>2023</v>
      </c>
      <c r="O3" s="1007"/>
      <c r="P3" s="1007"/>
      <c r="Q3" s="1007"/>
      <c r="R3" s="1007"/>
      <c r="S3" s="10"/>
      <c r="T3" s="1008" t="s">
        <v>110</v>
      </c>
      <c r="U3" s="990" t="s">
        <v>300</v>
      </c>
      <c r="V3" s="989" t="s">
        <v>111</v>
      </c>
      <c r="W3" s="990" t="s">
        <v>300</v>
      </c>
      <c r="X3" s="989" t="s">
        <v>112</v>
      </c>
      <c r="Y3" s="990" t="s">
        <v>300</v>
      </c>
      <c r="Z3" s="989" t="s">
        <v>113</v>
      </c>
      <c r="AA3" s="990" t="s">
        <v>300</v>
      </c>
      <c r="AB3" s="989" t="s">
        <v>301</v>
      </c>
      <c r="AC3" s="990" t="s">
        <v>300</v>
      </c>
      <c r="AD3" s="11"/>
    </row>
    <row r="4" spans="1:30" s="5" customFormat="1" ht="30" customHeight="1" thickBot="1">
      <c r="B4" s="1002"/>
      <c r="C4" s="1003"/>
      <c r="D4" s="1003"/>
      <c r="E4" s="1005"/>
      <c r="F4" s="453" t="s">
        <v>92</v>
      </c>
      <c r="G4" s="454" t="s">
        <v>93</v>
      </c>
      <c r="H4" s="138" t="s">
        <v>6</v>
      </c>
      <c r="I4" s="455" t="s">
        <v>94</v>
      </c>
      <c r="J4" s="138" t="s">
        <v>39</v>
      </c>
      <c r="K4" s="454" t="s">
        <v>95</v>
      </c>
      <c r="L4" s="138" t="s">
        <v>9</v>
      </c>
      <c r="M4" s="456" t="s">
        <v>3</v>
      </c>
      <c r="N4" s="453" t="s">
        <v>114</v>
      </c>
      <c r="O4" s="454" t="s">
        <v>115</v>
      </c>
      <c r="P4" s="138" t="s">
        <v>116</v>
      </c>
      <c r="Q4" s="455" t="s">
        <v>117</v>
      </c>
      <c r="R4" s="138" t="s">
        <v>127</v>
      </c>
      <c r="S4" s="10"/>
      <c r="T4" s="135" t="s">
        <v>118</v>
      </c>
      <c r="U4" s="136" t="s">
        <v>183</v>
      </c>
      <c r="V4" s="137" t="s">
        <v>42</v>
      </c>
      <c r="W4" s="136" t="s">
        <v>43</v>
      </c>
      <c r="X4" s="137" t="s">
        <v>42</v>
      </c>
      <c r="Y4" s="136" t="s">
        <v>43</v>
      </c>
      <c r="Z4" s="137" t="s">
        <v>42</v>
      </c>
      <c r="AA4" s="136" t="s">
        <v>43</v>
      </c>
      <c r="AB4" s="137" t="s">
        <v>42</v>
      </c>
      <c r="AC4" s="136" t="s">
        <v>43</v>
      </c>
      <c r="AD4" s="11"/>
    </row>
    <row r="5" spans="1:30" s="5" customFormat="1" ht="20.100000000000001" customHeight="1" thickTop="1">
      <c r="B5" s="11"/>
      <c r="C5" s="12"/>
      <c r="D5" s="60" t="s">
        <v>184</v>
      </c>
      <c r="E5" s="389">
        <v>217785</v>
      </c>
      <c r="F5" s="390">
        <v>51311</v>
      </c>
      <c r="G5" s="391">
        <v>62591</v>
      </c>
      <c r="H5" s="392">
        <v>113902</v>
      </c>
      <c r="I5" s="393">
        <v>69968</v>
      </c>
      <c r="J5" s="392">
        <v>183870</v>
      </c>
      <c r="K5" s="391">
        <v>73561</v>
      </c>
      <c r="L5" s="393">
        <v>143529</v>
      </c>
      <c r="M5" s="392">
        <v>257431</v>
      </c>
      <c r="N5" s="390">
        <v>73302</v>
      </c>
      <c r="O5" s="391">
        <v>68722</v>
      </c>
      <c r="P5" s="392">
        <v>142024</v>
      </c>
      <c r="Q5" s="393">
        <v>69511</v>
      </c>
      <c r="R5" s="392">
        <v>211535</v>
      </c>
      <c r="S5" s="394"/>
      <c r="T5" s="395">
        <v>21991</v>
      </c>
      <c r="U5" s="539">
        <v>0.42858256514197746</v>
      </c>
      <c r="V5" s="396">
        <v>6131</v>
      </c>
      <c r="W5" s="539">
        <v>9.7953379878896296E-2</v>
      </c>
      <c r="X5" s="396">
        <v>28122</v>
      </c>
      <c r="Y5" s="539">
        <v>0.24689645484714928</v>
      </c>
      <c r="Z5" s="396">
        <v>-457</v>
      </c>
      <c r="AA5" s="539">
        <v>-6.5315572833295477E-3</v>
      </c>
      <c r="AB5" s="396">
        <v>27665</v>
      </c>
      <c r="AC5" s="539">
        <v>0.15045956382226566</v>
      </c>
      <c r="AD5" s="11"/>
    </row>
    <row r="6" spans="1:30" s="5" customFormat="1" ht="20.100000000000001" customHeight="1">
      <c r="B6" s="11"/>
      <c r="C6" s="12"/>
      <c r="D6" s="61" t="s">
        <v>185</v>
      </c>
      <c r="E6" s="397">
        <v>228051</v>
      </c>
      <c r="F6" s="398">
        <v>52571</v>
      </c>
      <c r="G6" s="399">
        <v>89103</v>
      </c>
      <c r="H6" s="400">
        <v>141674</v>
      </c>
      <c r="I6" s="401">
        <v>103973</v>
      </c>
      <c r="J6" s="400">
        <v>245647</v>
      </c>
      <c r="K6" s="399">
        <v>93616</v>
      </c>
      <c r="L6" s="401">
        <v>197589</v>
      </c>
      <c r="M6" s="400">
        <v>339263</v>
      </c>
      <c r="N6" s="398">
        <v>102888</v>
      </c>
      <c r="O6" s="399">
        <v>109516</v>
      </c>
      <c r="P6" s="400">
        <v>212404</v>
      </c>
      <c r="Q6" s="401">
        <v>127411</v>
      </c>
      <c r="R6" s="400">
        <v>339815</v>
      </c>
      <c r="S6" s="394"/>
      <c r="T6" s="402">
        <v>50317</v>
      </c>
      <c r="U6" s="540">
        <v>0.95712465047269402</v>
      </c>
      <c r="V6" s="403">
        <v>20413</v>
      </c>
      <c r="W6" s="540">
        <v>0.22909441881867054</v>
      </c>
      <c r="X6" s="403">
        <v>70730</v>
      </c>
      <c r="Y6" s="540">
        <v>0.49924474497790694</v>
      </c>
      <c r="Z6" s="403">
        <v>23438</v>
      </c>
      <c r="AA6" s="540">
        <v>0.22542390812999535</v>
      </c>
      <c r="AB6" s="403">
        <v>94168</v>
      </c>
      <c r="AC6" s="540">
        <v>0.38334683509263301</v>
      </c>
      <c r="AD6" s="11"/>
    </row>
    <row r="7" spans="1:30" s="13" customFormat="1" ht="20.100000000000001" customHeight="1" thickBot="1">
      <c r="A7" s="5"/>
      <c r="B7" s="994" t="s">
        <v>186</v>
      </c>
      <c r="C7" s="995"/>
      <c r="D7" s="996"/>
      <c r="E7" s="404">
        <v>445836</v>
      </c>
      <c r="F7" s="405">
        <v>103882</v>
      </c>
      <c r="G7" s="406">
        <v>151694</v>
      </c>
      <c r="H7" s="407">
        <v>255576</v>
      </c>
      <c r="I7" s="407">
        <v>173941</v>
      </c>
      <c r="J7" s="407">
        <v>429517</v>
      </c>
      <c r="K7" s="406">
        <v>167177</v>
      </c>
      <c r="L7" s="407">
        <v>341118</v>
      </c>
      <c r="M7" s="407">
        <v>596694</v>
      </c>
      <c r="N7" s="405">
        <v>176190</v>
      </c>
      <c r="O7" s="406">
        <v>178238</v>
      </c>
      <c r="P7" s="407">
        <v>354428</v>
      </c>
      <c r="Q7" s="407">
        <v>196922</v>
      </c>
      <c r="R7" s="407">
        <v>551350</v>
      </c>
      <c r="S7" s="394"/>
      <c r="T7" s="408">
        <v>72308</v>
      </c>
      <c r="U7" s="541">
        <v>0.69605899000789351</v>
      </c>
      <c r="V7" s="409">
        <v>26544</v>
      </c>
      <c r="W7" s="541">
        <v>0.1749838490645641</v>
      </c>
      <c r="X7" s="409">
        <v>98852</v>
      </c>
      <c r="Y7" s="541">
        <v>0.38678123141453025</v>
      </c>
      <c r="Z7" s="409">
        <v>22981</v>
      </c>
      <c r="AA7" s="541">
        <v>0.13211951178847992</v>
      </c>
      <c r="AB7" s="409">
        <v>121833</v>
      </c>
      <c r="AC7" s="541">
        <v>0.28365117096645776</v>
      </c>
      <c r="AD7" s="11"/>
    </row>
    <row r="8" spans="1:30" s="5" customFormat="1" ht="20.100000000000001" customHeight="1">
      <c r="B8" s="11"/>
      <c r="C8" s="14"/>
      <c r="D8" s="60" t="s">
        <v>187</v>
      </c>
      <c r="E8" s="389">
        <v>1156590</v>
      </c>
      <c r="F8" s="390">
        <v>272056</v>
      </c>
      <c r="G8" s="391">
        <v>220515</v>
      </c>
      <c r="H8" s="392">
        <v>492571</v>
      </c>
      <c r="I8" s="393">
        <v>296124</v>
      </c>
      <c r="J8" s="392">
        <v>788695</v>
      </c>
      <c r="K8" s="391">
        <v>176516</v>
      </c>
      <c r="L8" s="393">
        <v>472640</v>
      </c>
      <c r="M8" s="392">
        <v>965211</v>
      </c>
      <c r="N8" s="390">
        <v>203563</v>
      </c>
      <c r="O8" s="391">
        <v>164802</v>
      </c>
      <c r="P8" s="392">
        <v>368365</v>
      </c>
      <c r="Q8" s="393">
        <v>176921</v>
      </c>
      <c r="R8" s="392">
        <v>545286</v>
      </c>
      <c r="S8" s="394"/>
      <c r="T8" s="395">
        <v>-68493</v>
      </c>
      <c r="U8" s="539">
        <v>-0.25176066692151611</v>
      </c>
      <c r="V8" s="396">
        <v>-55713</v>
      </c>
      <c r="W8" s="539">
        <v>-0.25264947962723627</v>
      </c>
      <c r="X8" s="396">
        <v>-124206</v>
      </c>
      <c r="Y8" s="539">
        <v>-0.25215857206372283</v>
      </c>
      <c r="Z8" s="396">
        <v>-119203</v>
      </c>
      <c r="AA8" s="539">
        <v>-0.40254420445489048</v>
      </c>
      <c r="AB8" s="396">
        <v>-243409</v>
      </c>
      <c r="AC8" s="539">
        <v>-0.30862247129752307</v>
      </c>
      <c r="AD8" s="11"/>
    </row>
    <row r="9" spans="1:30" s="5" customFormat="1" ht="20.100000000000001" customHeight="1">
      <c r="B9" s="11"/>
      <c r="C9" s="14"/>
      <c r="D9" s="61" t="s">
        <v>188</v>
      </c>
      <c r="E9" s="397">
        <v>174002</v>
      </c>
      <c r="F9" s="398">
        <v>46181</v>
      </c>
      <c r="G9" s="399">
        <v>21892</v>
      </c>
      <c r="H9" s="400">
        <v>68073</v>
      </c>
      <c r="I9" s="401">
        <v>24314</v>
      </c>
      <c r="J9" s="400">
        <v>92387</v>
      </c>
      <c r="K9" s="399">
        <v>0</v>
      </c>
      <c r="L9" s="401">
        <v>24314</v>
      </c>
      <c r="M9" s="400">
        <v>92387</v>
      </c>
      <c r="N9" s="398">
        <v>0</v>
      </c>
      <c r="O9" s="399">
        <v>0</v>
      </c>
      <c r="P9" s="400">
        <v>0</v>
      </c>
      <c r="Q9" s="401">
        <v>0</v>
      </c>
      <c r="R9" s="400">
        <v>0</v>
      </c>
      <c r="S9" s="394"/>
      <c r="T9" s="402">
        <v>-46181</v>
      </c>
      <c r="U9" s="540">
        <v>-1</v>
      </c>
      <c r="V9" s="403">
        <v>-21892</v>
      </c>
      <c r="W9" s="540">
        <v>-1</v>
      </c>
      <c r="X9" s="403">
        <v>-68073</v>
      </c>
      <c r="Y9" s="540">
        <v>-1</v>
      </c>
      <c r="Z9" s="403">
        <v>-24314</v>
      </c>
      <c r="AA9" s="540">
        <v>-1</v>
      </c>
      <c r="AB9" s="403">
        <v>-92387</v>
      </c>
      <c r="AC9" s="540">
        <v>-1</v>
      </c>
      <c r="AD9" s="11"/>
    </row>
    <row r="10" spans="1:30" s="5" customFormat="1" ht="20.100000000000001" customHeight="1" thickBot="1">
      <c r="B10" s="994" t="s">
        <v>189</v>
      </c>
      <c r="C10" s="995"/>
      <c r="D10" s="996"/>
      <c r="E10" s="404">
        <v>1330592</v>
      </c>
      <c r="F10" s="405">
        <v>318237</v>
      </c>
      <c r="G10" s="406">
        <v>242407</v>
      </c>
      <c r="H10" s="407">
        <v>560644</v>
      </c>
      <c r="I10" s="407">
        <v>320438</v>
      </c>
      <c r="J10" s="407">
        <v>881082</v>
      </c>
      <c r="K10" s="406">
        <v>176516</v>
      </c>
      <c r="L10" s="407">
        <v>496954</v>
      </c>
      <c r="M10" s="407">
        <v>1057598</v>
      </c>
      <c r="N10" s="405">
        <v>203563</v>
      </c>
      <c r="O10" s="406">
        <v>164802</v>
      </c>
      <c r="P10" s="407">
        <v>368365</v>
      </c>
      <c r="Q10" s="407">
        <v>176921</v>
      </c>
      <c r="R10" s="407">
        <v>545286</v>
      </c>
      <c r="S10" s="394"/>
      <c r="T10" s="408">
        <v>-114674</v>
      </c>
      <c r="U10" s="541">
        <v>-0.36034150648730345</v>
      </c>
      <c r="V10" s="409">
        <v>-77605</v>
      </c>
      <c r="W10" s="541">
        <v>-0.32014339519898349</v>
      </c>
      <c r="X10" s="409">
        <v>-192279</v>
      </c>
      <c r="Y10" s="541">
        <v>-0.34296095204800192</v>
      </c>
      <c r="Z10" s="409">
        <v>-143517</v>
      </c>
      <c r="AA10" s="541">
        <v>-0.44787759254520376</v>
      </c>
      <c r="AB10" s="409">
        <v>-335796</v>
      </c>
      <c r="AC10" s="541">
        <v>-0.38111776202441994</v>
      </c>
      <c r="AD10" s="11"/>
    </row>
    <row r="11" spans="1:30" s="5" customFormat="1" ht="20.100000000000001" customHeight="1">
      <c r="B11" s="11"/>
      <c r="C11" s="15" t="s">
        <v>181</v>
      </c>
      <c r="D11" s="60" t="s">
        <v>122</v>
      </c>
      <c r="E11" s="389">
        <v>455871</v>
      </c>
      <c r="F11" s="390">
        <v>111561</v>
      </c>
      <c r="G11" s="391">
        <v>149765</v>
      </c>
      <c r="H11" s="392">
        <v>261326</v>
      </c>
      <c r="I11" s="393">
        <v>136620</v>
      </c>
      <c r="J11" s="392">
        <v>397946</v>
      </c>
      <c r="K11" s="391">
        <v>157978</v>
      </c>
      <c r="L11" s="393">
        <v>294598</v>
      </c>
      <c r="M11" s="392">
        <v>555924</v>
      </c>
      <c r="N11" s="390">
        <v>140705</v>
      </c>
      <c r="O11" s="391">
        <v>160160</v>
      </c>
      <c r="P11" s="392">
        <v>300865</v>
      </c>
      <c r="Q11" s="393">
        <v>146398</v>
      </c>
      <c r="R11" s="392">
        <v>447263</v>
      </c>
      <c r="S11" s="394"/>
      <c r="T11" s="395">
        <v>29144</v>
      </c>
      <c r="U11" s="539">
        <v>0.26123824634056714</v>
      </c>
      <c r="V11" s="396">
        <v>10395</v>
      </c>
      <c r="W11" s="539">
        <v>6.9408740359897081E-2</v>
      </c>
      <c r="X11" s="396">
        <v>39539</v>
      </c>
      <c r="Y11" s="539">
        <v>0.15130143958121267</v>
      </c>
      <c r="Z11" s="396">
        <v>9778</v>
      </c>
      <c r="AA11" s="539">
        <v>7.1570780266432488E-2</v>
      </c>
      <c r="AB11" s="396">
        <v>49317</v>
      </c>
      <c r="AC11" s="539">
        <v>0.12392887477195402</v>
      </c>
      <c r="AD11" s="11"/>
    </row>
    <row r="12" spans="1:30" s="457" customFormat="1" ht="20.100000000000001" customHeight="1">
      <c r="B12" s="458"/>
      <c r="C12" s="15" t="s">
        <v>16</v>
      </c>
      <c r="D12" s="62" t="s">
        <v>190</v>
      </c>
      <c r="E12" s="410">
        <v>454620</v>
      </c>
      <c r="F12" s="411">
        <v>98889</v>
      </c>
      <c r="G12" s="412">
        <v>80075</v>
      </c>
      <c r="H12" s="413">
        <v>178964</v>
      </c>
      <c r="I12" s="414">
        <v>89062</v>
      </c>
      <c r="J12" s="413">
        <v>268026</v>
      </c>
      <c r="K12" s="412">
        <v>144072</v>
      </c>
      <c r="L12" s="414">
        <v>233134</v>
      </c>
      <c r="M12" s="413">
        <v>412098</v>
      </c>
      <c r="N12" s="411">
        <v>147692</v>
      </c>
      <c r="O12" s="412">
        <v>149804</v>
      </c>
      <c r="P12" s="413">
        <v>297496</v>
      </c>
      <c r="Q12" s="414">
        <v>149324</v>
      </c>
      <c r="R12" s="413">
        <v>446820</v>
      </c>
      <c r="S12" s="394"/>
      <c r="T12" s="415">
        <v>48803</v>
      </c>
      <c r="U12" s="542">
        <v>0.4935129286371589</v>
      </c>
      <c r="V12" s="416">
        <v>69729</v>
      </c>
      <c r="W12" s="542">
        <v>0.87079612862940992</v>
      </c>
      <c r="X12" s="416">
        <v>118532</v>
      </c>
      <c r="Y12" s="542">
        <v>0.66232314878970078</v>
      </c>
      <c r="Z12" s="416">
        <v>60262</v>
      </c>
      <c r="AA12" s="542">
        <v>0.67662976353551452</v>
      </c>
      <c r="AB12" s="416">
        <v>178794</v>
      </c>
      <c r="AC12" s="542">
        <v>0.66707707461216459</v>
      </c>
      <c r="AD12" s="458"/>
    </row>
    <row r="13" spans="1:30" s="457" customFormat="1" ht="20.100000000000001" customHeight="1">
      <c r="B13" s="458"/>
      <c r="C13" s="15" t="s">
        <v>16</v>
      </c>
      <c r="D13" s="61" t="s">
        <v>191</v>
      </c>
      <c r="E13" s="397">
        <v>19943</v>
      </c>
      <c r="F13" s="398">
        <v>6606</v>
      </c>
      <c r="G13" s="399">
        <v>6347</v>
      </c>
      <c r="H13" s="400">
        <v>12953</v>
      </c>
      <c r="I13" s="401">
        <v>5430</v>
      </c>
      <c r="J13" s="400">
        <v>18383</v>
      </c>
      <c r="K13" s="399">
        <v>5829</v>
      </c>
      <c r="L13" s="401">
        <v>11259</v>
      </c>
      <c r="M13" s="400">
        <v>24212</v>
      </c>
      <c r="N13" s="398">
        <v>6034</v>
      </c>
      <c r="O13" s="399">
        <v>7612</v>
      </c>
      <c r="P13" s="400">
        <v>13646</v>
      </c>
      <c r="Q13" s="401">
        <v>5377</v>
      </c>
      <c r="R13" s="400">
        <v>19023</v>
      </c>
      <c r="S13" s="394"/>
      <c r="T13" s="402">
        <v>-572</v>
      </c>
      <c r="U13" s="540">
        <v>-8.6587950348168352E-2</v>
      </c>
      <c r="V13" s="403">
        <v>1265</v>
      </c>
      <c r="W13" s="540">
        <v>0.19930675909878692</v>
      </c>
      <c r="X13" s="403">
        <v>693</v>
      </c>
      <c r="Y13" s="540">
        <v>5.350111943179181E-2</v>
      </c>
      <c r="Z13" s="403">
        <v>-53</v>
      </c>
      <c r="AA13" s="540">
        <v>-9.7605893186003545E-3</v>
      </c>
      <c r="AB13" s="403">
        <v>640</v>
      </c>
      <c r="AC13" s="540">
        <v>3.4814774519936975E-2</v>
      </c>
      <c r="AD13" s="458"/>
    </row>
    <row r="14" spans="1:30" s="457" customFormat="1" ht="20.100000000000001" customHeight="1" thickBot="1">
      <c r="B14" s="994" t="s">
        <v>192</v>
      </c>
      <c r="C14" s="995"/>
      <c r="D14" s="996"/>
      <c r="E14" s="404">
        <v>930434</v>
      </c>
      <c r="F14" s="405">
        <v>217056</v>
      </c>
      <c r="G14" s="406">
        <v>236187</v>
      </c>
      <c r="H14" s="407">
        <v>453243</v>
      </c>
      <c r="I14" s="407">
        <v>231112</v>
      </c>
      <c r="J14" s="407">
        <v>684355</v>
      </c>
      <c r="K14" s="406">
        <v>307879</v>
      </c>
      <c r="L14" s="407">
        <v>538991</v>
      </c>
      <c r="M14" s="407">
        <v>992234</v>
      </c>
      <c r="N14" s="405">
        <v>294431</v>
      </c>
      <c r="O14" s="406">
        <v>317576</v>
      </c>
      <c r="P14" s="407">
        <v>612007</v>
      </c>
      <c r="Q14" s="407">
        <v>301099</v>
      </c>
      <c r="R14" s="407">
        <v>913106</v>
      </c>
      <c r="S14" s="394"/>
      <c r="T14" s="408">
        <v>77375</v>
      </c>
      <c r="U14" s="541">
        <v>0.35647482677281439</v>
      </c>
      <c r="V14" s="409">
        <v>81389</v>
      </c>
      <c r="W14" s="541">
        <v>0.34459559586260036</v>
      </c>
      <c r="X14" s="409">
        <v>158764</v>
      </c>
      <c r="Y14" s="541">
        <v>0.35028450522126109</v>
      </c>
      <c r="Z14" s="409">
        <v>69987</v>
      </c>
      <c r="AA14" s="541">
        <v>0.30282720066461288</v>
      </c>
      <c r="AB14" s="409">
        <v>228751</v>
      </c>
      <c r="AC14" s="541">
        <v>0.33425780479429545</v>
      </c>
      <c r="AD14" s="458"/>
    </row>
    <row r="15" spans="1:30" s="457" customFormat="1" ht="20.100000000000001" customHeight="1">
      <c r="B15" s="458"/>
      <c r="C15" s="15" t="s">
        <v>193</v>
      </c>
      <c r="D15" s="60" t="s">
        <v>194</v>
      </c>
      <c r="E15" s="389">
        <v>181618</v>
      </c>
      <c r="F15" s="390">
        <v>58157</v>
      </c>
      <c r="G15" s="391">
        <v>53257</v>
      </c>
      <c r="H15" s="392">
        <v>111414</v>
      </c>
      <c r="I15" s="393">
        <v>68331</v>
      </c>
      <c r="J15" s="392">
        <v>179745</v>
      </c>
      <c r="K15" s="391">
        <v>80787</v>
      </c>
      <c r="L15" s="393">
        <v>149118</v>
      </c>
      <c r="M15" s="392">
        <v>260532</v>
      </c>
      <c r="N15" s="390">
        <v>77853</v>
      </c>
      <c r="O15" s="391">
        <v>76068</v>
      </c>
      <c r="P15" s="392">
        <v>153921</v>
      </c>
      <c r="Q15" s="393">
        <v>90510</v>
      </c>
      <c r="R15" s="392">
        <v>244431</v>
      </c>
      <c r="S15" s="394"/>
      <c r="T15" s="395">
        <v>19696</v>
      </c>
      <c r="U15" s="539">
        <v>0.33866946369310669</v>
      </c>
      <c r="V15" s="396">
        <v>22811</v>
      </c>
      <c r="W15" s="539">
        <v>0.42831928197232294</v>
      </c>
      <c r="X15" s="396">
        <v>42507</v>
      </c>
      <c r="Y15" s="539">
        <v>0.38152296838817379</v>
      </c>
      <c r="Z15" s="396">
        <v>22179</v>
      </c>
      <c r="AA15" s="539">
        <v>0.32458181498880445</v>
      </c>
      <c r="AB15" s="396">
        <v>64686</v>
      </c>
      <c r="AC15" s="539">
        <v>0.35987649169657021</v>
      </c>
      <c r="AD15" s="458"/>
    </row>
    <row r="16" spans="1:30" s="457" customFormat="1" ht="20.100000000000001" customHeight="1">
      <c r="B16" s="458"/>
      <c r="C16" s="15" t="s">
        <v>195</v>
      </c>
      <c r="D16" s="63" t="s">
        <v>196</v>
      </c>
      <c r="E16" s="417">
        <v>18673</v>
      </c>
      <c r="F16" s="411">
        <v>0</v>
      </c>
      <c r="G16" s="412">
        <v>0</v>
      </c>
      <c r="H16" s="413">
        <v>0</v>
      </c>
      <c r="I16" s="414">
        <v>0</v>
      </c>
      <c r="J16" s="413">
        <v>0</v>
      </c>
      <c r="K16" s="412">
        <v>0</v>
      </c>
      <c r="L16" s="414">
        <v>0</v>
      </c>
      <c r="M16" s="413">
        <v>0</v>
      </c>
      <c r="N16" s="411">
        <v>0</v>
      </c>
      <c r="O16" s="412">
        <v>0</v>
      </c>
      <c r="P16" s="413">
        <v>0</v>
      </c>
      <c r="Q16" s="414">
        <v>0</v>
      </c>
      <c r="R16" s="413">
        <v>0</v>
      </c>
      <c r="S16" s="394"/>
      <c r="T16" s="415">
        <v>0</v>
      </c>
      <c r="U16" s="542" t="s">
        <v>99</v>
      </c>
      <c r="V16" s="416">
        <v>0</v>
      </c>
      <c r="W16" s="542" t="s">
        <v>99</v>
      </c>
      <c r="X16" s="416">
        <v>0</v>
      </c>
      <c r="Y16" s="542" t="s">
        <v>99</v>
      </c>
      <c r="Z16" s="416">
        <v>0</v>
      </c>
      <c r="AA16" s="542" t="s">
        <v>99</v>
      </c>
      <c r="AB16" s="416">
        <v>0</v>
      </c>
      <c r="AC16" s="542" t="s">
        <v>99</v>
      </c>
      <c r="AD16" s="458"/>
    </row>
    <row r="17" spans="1:30" s="457" customFormat="1" ht="20.100000000000001" customHeight="1">
      <c r="B17" s="458"/>
      <c r="C17" s="15" t="s">
        <v>197</v>
      </c>
      <c r="D17" s="63" t="s">
        <v>198</v>
      </c>
      <c r="E17" s="410">
        <v>32065</v>
      </c>
      <c r="F17" s="411">
        <v>10153</v>
      </c>
      <c r="G17" s="412">
        <v>7389</v>
      </c>
      <c r="H17" s="413">
        <v>17542</v>
      </c>
      <c r="I17" s="414">
        <v>10207</v>
      </c>
      <c r="J17" s="413">
        <v>27749</v>
      </c>
      <c r="K17" s="412">
        <v>0</v>
      </c>
      <c r="L17" s="414">
        <v>10207</v>
      </c>
      <c r="M17" s="413">
        <v>27749</v>
      </c>
      <c r="N17" s="411">
        <v>0</v>
      </c>
      <c r="O17" s="412">
        <v>0</v>
      </c>
      <c r="P17" s="413">
        <v>0</v>
      </c>
      <c r="Q17" s="414">
        <v>0</v>
      </c>
      <c r="R17" s="413">
        <v>0</v>
      </c>
      <c r="S17" s="394"/>
      <c r="T17" s="415">
        <v>-10153</v>
      </c>
      <c r="U17" s="542">
        <v>-1</v>
      </c>
      <c r="V17" s="416">
        <v>-7389</v>
      </c>
      <c r="W17" s="542">
        <v>-1</v>
      </c>
      <c r="X17" s="416">
        <v>-17542</v>
      </c>
      <c r="Y17" s="542">
        <v>-1</v>
      </c>
      <c r="Z17" s="416">
        <v>-10207</v>
      </c>
      <c r="AA17" s="543">
        <v>-1</v>
      </c>
      <c r="AB17" s="416">
        <v>-27749</v>
      </c>
      <c r="AC17" s="542">
        <v>-1</v>
      </c>
      <c r="AD17" s="458"/>
    </row>
    <row r="18" spans="1:30" s="457" customFormat="1" ht="20.100000000000001" customHeight="1">
      <c r="B18" s="458"/>
      <c r="C18" s="15" t="s">
        <v>19</v>
      </c>
      <c r="D18" s="61" t="s">
        <v>199</v>
      </c>
      <c r="E18" s="410">
        <v>43872</v>
      </c>
      <c r="F18" s="411">
        <v>0</v>
      </c>
      <c r="G18" s="412">
        <v>0</v>
      </c>
      <c r="H18" s="413">
        <v>0</v>
      </c>
      <c r="I18" s="414">
        <v>0</v>
      </c>
      <c r="J18" s="413">
        <v>0</v>
      </c>
      <c r="K18" s="412">
        <v>0</v>
      </c>
      <c r="L18" s="414">
        <v>0</v>
      </c>
      <c r="M18" s="413">
        <v>0</v>
      </c>
      <c r="N18" s="411">
        <v>0</v>
      </c>
      <c r="O18" s="412">
        <v>0</v>
      </c>
      <c r="P18" s="413">
        <v>0</v>
      </c>
      <c r="Q18" s="414">
        <v>0</v>
      </c>
      <c r="R18" s="413">
        <v>0</v>
      </c>
      <c r="S18" s="394"/>
      <c r="T18" s="415">
        <v>0</v>
      </c>
      <c r="U18" s="542" t="s">
        <v>99</v>
      </c>
      <c r="V18" s="416">
        <v>0</v>
      </c>
      <c r="W18" s="542" t="s">
        <v>99</v>
      </c>
      <c r="X18" s="416">
        <v>0</v>
      </c>
      <c r="Y18" s="542" t="s">
        <v>99</v>
      </c>
      <c r="Z18" s="416">
        <v>0</v>
      </c>
      <c r="AA18" s="542" t="s">
        <v>99</v>
      </c>
      <c r="AB18" s="416">
        <v>0</v>
      </c>
      <c r="AC18" s="542" t="s">
        <v>99</v>
      </c>
      <c r="AD18" s="458"/>
    </row>
    <row r="19" spans="1:30" s="457" customFormat="1" ht="20.100000000000001" customHeight="1" thickBot="1">
      <c r="B19" s="994" t="s">
        <v>200</v>
      </c>
      <c r="C19" s="995"/>
      <c r="D19" s="996"/>
      <c r="E19" s="404">
        <v>276228</v>
      </c>
      <c r="F19" s="405">
        <v>68310</v>
      </c>
      <c r="G19" s="406">
        <v>60646</v>
      </c>
      <c r="H19" s="407">
        <v>128956</v>
      </c>
      <c r="I19" s="407">
        <v>78538</v>
      </c>
      <c r="J19" s="407">
        <v>207494</v>
      </c>
      <c r="K19" s="406">
        <v>80787</v>
      </c>
      <c r="L19" s="407">
        <v>159325</v>
      </c>
      <c r="M19" s="407">
        <v>288281</v>
      </c>
      <c r="N19" s="405">
        <v>77853</v>
      </c>
      <c r="O19" s="406">
        <v>76068</v>
      </c>
      <c r="P19" s="407">
        <v>153921</v>
      </c>
      <c r="Q19" s="407">
        <v>90510</v>
      </c>
      <c r="R19" s="407">
        <v>244431</v>
      </c>
      <c r="S19" s="394"/>
      <c r="T19" s="408">
        <v>9543</v>
      </c>
      <c r="U19" s="541">
        <v>0.13970136144049183</v>
      </c>
      <c r="V19" s="409">
        <v>15422</v>
      </c>
      <c r="W19" s="541">
        <v>0.25429541931866906</v>
      </c>
      <c r="X19" s="409">
        <v>24965</v>
      </c>
      <c r="Y19" s="541">
        <v>0.19359316355966372</v>
      </c>
      <c r="Z19" s="409">
        <v>11972</v>
      </c>
      <c r="AA19" s="541">
        <v>0.1524357635794138</v>
      </c>
      <c r="AB19" s="409">
        <v>36937</v>
      </c>
      <c r="AC19" s="541">
        <v>0.17801478596971476</v>
      </c>
      <c r="AD19" s="458"/>
    </row>
    <row r="20" spans="1:30" s="5" customFormat="1" ht="20.100000000000001" customHeight="1">
      <c r="B20" s="11"/>
      <c r="C20" s="15" t="s">
        <v>102</v>
      </c>
      <c r="D20" s="60" t="s">
        <v>201</v>
      </c>
      <c r="E20" s="389">
        <v>26893</v>
      </c>
      <c r="F20" s="390">
        <v>6598</v>
      </c>
      <c r="G20" s="391">
        <v>3701</v>
      </c>
      <c r="H20" s="392">
        <v>10299</v>
      </c>
      <c r="I20" s="393">
        <v>4651</v>
      </c>
      <c r="J20" s="392">
        <v>14950</v>
      </c>
      <c r="K20" s="391">
        <v>7371</v>
      </c>
      <c r="L20" s="393">
        <v>12022</v>
      </c>
      <c r="M20" s="392">
        <v>22321</v>
      </c>
      <c r="N20" s="390">
        <v>6010</v>
      </c>
      <c r="O20" s="391">
        <v>6128</v>
      </c>
      <c r="P20" s="392">
        <v>12138</v>
      </c>
      <c r="Q20" s="393">
        <v>4457</v>
      </c>
      <c r="R20" s="392">
        <v>16595</v>
      </c>
      <c r="S20" s="394"/>
      <c r="T20" s="395">
        <v>-588</v>
      </c>
      <c r="U20" s="539">
        <v>-8.9117914519551422E-2</v>
      </c>
      <c r="V20" s="396">
        <v>2427</v>
      </c>
      <c r="W20" s="539">
        <v>0.65576871115914614</v>
      </c>
      <c r="X20" s="396">
        <v>1839</v>
      </c>
      <c r="Y20" s="539">
        <v>0.17856102534226626</v>
      </c>
      <c r="Z20" s="396">
        <v>-194</v>
      </c>
      <c r="AA20" s="539">
        <v>-4.1711459901096593E-2</v>
      </c>
      <c r="AB20" s="396">
        <v>1645</v>
      </c>
      <c r="AC20" s="539">
        <v>0.11003344481605359</v>
      </c>
      <c r="AD20" s="11"/>
    </row>
    <row r="21" spans="1:30" s="5" customFormat="1" ht="20.100000000000001" customHeight="1">
      <c r="B21" s="11"/>
      <c r="C21" s="15" t="s">
        <v>103</v>
      </c>
      <c r="D21" s="62" t="s">
        <v>202</v>
      </c>
      <c r="E21" s="410">
        <v>184686</v>
      </c>
      <c r="F21" s="411">
        <v>49078</v>
      </c>
      <c r="G21" s="412">
        <v>60553</v>
      </c>
      <c r="H21" s="413">
        <v>109631</v>
      </c>
      <c r="I21" s="414">
        <v>54576</v>
      </c>
      <c r="J21" s="413">
        <v>164207</v>
      </c>
      <c r="K21" s="412">
        <v>54275</v>
      </c>
      <c r="L21" s="414">
        <v>108851</v>
      </c>
      <c r="M21" s="413">
        <v>218482</v>
      </c>
      <c r="N21" s="411">
        <v>31549</v>
      </c>
      <c r="O21" s="412">
        <v>38734</v>
      </c>
      <c r="P21" s="413">
        <v>70283</v>
      </c>
      <c r="Q21" s="414">
        <v>19216</v>
      </c>
      <c r="R21" s="413">
        <v>89499</v>
      </c>
      <c r="S21" s="394"/>
      <c r="T21" s="415">
        <v>-17529</v>
      </c>
      <c r="U21" s="542">
        <v>-0.35716614368963695</v>
      </c>
      <c r="V21" s="416">
        <v>-21819</v>
      </c>
      <c r="W21" s="542">
        <v>-0.36032896801149406</v>
      </c>
      <c r="X21" s="416">
        <v>-39348</v>
      </c>
      <c r="Y21" s="542">
        <v>-0.35891308115405318</v>
      </c>
      <c r="Z21" s="416">
        <v>-35360</v>
      </c>
      <c r="AA21" s="542">
        <v>-0.64790384051597771</v>
      </c>
      <c r="AB21" s="416">
        <v>-74708</v>
      </c>
      <c r="AC21" s="542">
        <v>-0.45496233412704701</v>
      </c>
      <c r="AD21" s="11"/>
    </row>
    <row r="22" spans="1:30" s="5" customFormat="1" ht="20.100000000000001" customHeight="1">
      <c r="B22" s="11"/>
      <c r="C22" s="15" t="s">
        <v>101</v>
      </c>
      <c r="D22" s="62" t="s">
        <v>203</v>
      </c>
      <c r="E22" s="410">
        <v>103717</v>
      </c>
      <c r="F22" s="411">
        <v>16832</v>
      </c>
      <c r="G22" s="412">
        <v>17382</v>
      </c>
      <c r="H22" s="413">
        <v>34214</v>
      </c>
      <c r="I22" s="414">
        <v>18337</v>
      </c>
      <c r="J22" s="413">
        <v>52551</v>
      </c>
      <c r="K22" s="412">
        <v>27446</v>
      </c>
      <c r="L22" s="414">
        <v>45783</v>
      </c>
      <c r="M22" s="413">
        <v>79997</v>
      </c>
      <c r="N22" s="411">
        <v>24452</v>
      </c>
      <c r="O22" s="412">
        <v>27527</v>
      </c>
      <c r="P22" s="413">
        <v>51979</v>
      </c>
      <c r="Q22" s="414">
        <v>22494</v>
      </c>
      <c r="R22" s="413">
        <v>74473</v>
      </c>
      <c r="S22" s="394"/>
      <c r="T22" s="415">
        <v>7620</v>
      </c>
      <c r="U22" s="542">
        <v>0.45270912547528508</v>
      </c>
      <c r="V22" s="416">
        <v>10145</v>
      </c>
      <c r="W22" s="542">
        <v>0.58364975261765051</v>
      </c>
      <c r="X22" s="416">
        <v>17765</v>
      </c>
      <c r="Y22" s="542">
        <v>0.51923189337698017</v>
      </c>
      <c r="Z22" s="416">
        <v>4157</v>
      </c>
      <c r="AA22" s="542">
        <v>0.22670011452255001</v>
      </c>
      <c r="AB22" s="416">
        <v>21922</v>
      </c>
      <c r="AC22" s="542">
        <v>0.41715666685695796</v>
      </c>
      <c r="AD22" s="11"/>
    </row>
    <row r="23" spans="1:30" s="5" customFormat="1" ht="20.100000000000001" customHeight="1" thickBot="1">
      <c r="B23" s="994" t="s">
        <v>204</v>
      </c>
      <c r="C23" s="995"/>
      <c r="D23" s="996"/>
      <c r="E23" s="404">
        <v>315296</v>
      </c>
      <c r="F23" s="405">
        <v>72508</v>
      </c>
      <c r="G23" s="406">
        <v>81636</v>
      </c>
      <c r="H23" s="407">
        <v>154144</v>
      </c>
      <c r="I23" s="407">
        <v>77564</v>
      </c>
      <c r="J23" s="407">
        <v>231708</v>
      </c>
      <c r="K23" s="406">
        <v>89092</v>
      </c>
      <c r="L23" s="407">
        <v>166656</v>
      </c>
      <c r="M23" s="407">
        <v>320800</v>
      </c>
      <c r="N23" s="405">
        <v>62011</v>
      </c>
      <c r="O23" s="406">
        <v>72389</v>
      </c>
      <c r="P23" s="407">
        <v>134400</v>
      </c>
      <c r="Q23" s="407">
        <v>46167</v>
      </c>
      <c r="R23" s="407">
        <v>180567</v>
      </c>
      <c r="S23" s="394"/>
      <c r="T23" s="408">
        <v>-10497</v>
      </c>
      <c r="U23" s="541">
        <v>-0.14477023225023444</v>
      </c>
      <c r="V23" s="409">
        <v>-9247</v>
      </c>
      <c r="W23" s="541">
        <v>-0.11327110588465872</v>
      </c>
      <c r="X23" s="409">
        <v>-19744</v>
      </c>
      <c r="Y23" s="541">
        <v>-0.12808802159020138</v>
      </c>
      <c r="Z23" s="409">
        <v>-31397</v>
      </c>
      <c r="AA23" s="541">
        <v>-0.40478830385230258</v>
      </c>
      <c r="AB23" s="409">
        <v>-51141</v>
      </c>
      <c r="AC23" s="541">
        <v>-0.2207131389507484</v>
      </c>
      <c r="AD23" s="11"/>
    </row>
    <row r="24" spans="1:30" s="5" customFormat="1" ht="20.100000000000001" customHeight="1">
      <c r="B24" s="11"/>
      <c r="C24" s="15" t="s">
        <v>105</v>
      </c>
      <c r="D24" s="60" t="s">
        <v>205</v>
      </c>
      <c r="E24" s="389">
        <v>40973</v>
      </c>
      <c r="F24" s="390">
        <v>15107</v>
      </c>
      <c r="G24" s="391">
        <v>12755</v>
      </c>
      <c r="H24" s="392">
        <v>27862</v>
      </c>
      <c r="I24" s="393">
        <v>11011</v>
      </c>
      <c r="J24" s="392">
        <v>38873</v>
      </c>
      <c r="K24" s="391">
        <v>14298</v>
      </c>
      <c r="L24" s="393">
        <v>25309</v>
      </c>
      <c r="M24" s="392">
        <v>53171</v>
      </c>
      <c r="N24" s="390">
        <v>14178</v>
      </c>
      <c r="O24" s="391">
        <v>14972</v>
      </c>
      <c r="P24" s="392">
        <v>29150</v>
      </c>
      <c r="Q24" s="393">
        <v>14854</v>
      </c>
      <c r="R24" s="392">
        <v>44004</v>
      </c>
      <c r="S24" s="394"/>
      <c r="T24" s="395">
        <v>-929</v>
      </c>
      <c r="U24" s="539">
        <v>-6.149467134440989E-2</v>
      </c>
      <c r="V24" s="396">
        <v>2217</v>
      </c>
      <c r="W24" s="539">
        <v>0.1738141905135242</v>
      </c>
      <c r="X24" s="396">
        <v>1288</v>
      </c>
      <c r="Y24" s="539">
        <v>4.6227837197616806E-2</v>
      </c>
      <c r="Z24" s="396">
        <v>3843</v>
      </c>
      <c r="AA24" s="539">
        <v>0.34901462174189457</v>
      </c>
      <c r="AB24" s="396">
        <v>5131</v>
      </c>
      <c r="AC24" s="539">
        <v>0.13199392894811313</v>
      </c>
      <c r="AD24" s="11"/>
    </row>
    <row r="25" spans="1:30" s="5" customFormat="1" ht="20.100000000000001" customHeight="1">
      <c r="B25" s="11"/>
      <c r="C25" s="15" t="s">
        <v>206</v>
      </c>
      <c r="D25" s="60" t="s">
        <v>207</v>
      </c>
      <c r="E25" s="389">
        <v>22258</v>
      </c>
      <c r="F25" s="390">
        <v>5497</v>
      </c>
      <c r="G25" s="391">
        <v>7773</v>
      </c>
      <c r="H25" s="392">
        <v>13270</v>
      </c>
      <c r="I25" s="393">
        <v>6523</v>
      </c>
      <c r="J25" s="392">
        <v>19793</v>
      </c>
      <c r="K25" s="391">
        <v>7023</v>
      </c>
      <c r="L25" s="393">
        <v>13546</v>
      </c>
      <c r="M25" s="392">
        <v>26816</v>
      </c>
      <c r="N25" s="390">
        <v>10035</v>
      </c>
      <c r="O25" s="391">
        <v>9614</v>
      </c>
      <c r="P25" s="392">
        <v>19649</v>
      </c>
      <c r="Q25" s="393">
        <v>7132</v>
      </c>
      <c r="R25" s="392">
        <v>26781</v>
      </c>
      <c r="S25" s="394"/>
      <c r="T25" s="395">
        <v>4538</v>
      </c>
      <c r="U25" s="539">
        <v>0.82554120429325084</v>
      </c>
      <c r="V25" s="396">
        <v>1841</v>
      </c>
      <c r="W25" s="539">
        <v>0.23684549080149231</v>
      </c>
      <c r="X25" s="396">
        <v>6379</v>
      </c>
      <c r="Y25" s="539">
        <v>0.48070836473247924</v>
      </c>
      <c r="Z25" s="396">
        <v>609</v>
      </c>
      <c r="AA25" s="539">
        <v>9.3361950022995632E-2</v>
      </c>
      <c r="AB25" s="396">
        <v>6988</v>
      </c>
      <c r="AC25" s="539">
        <v>0.35305411003890264</v>
      </c>
      <c r="AD25" s="11"/>
    </row>
    <row r="26" spans="1:30" s="5" customFormat="1" ht="20.100000000000001" customHeight="1">
      <c r="B26" s="11"/>
      <c r="C26" s="15" t="s">
        <v>208</v>
      </c>
      <c r="D26" s="62" t="s">
        <v>209</v>
      </c>
      <c r="E26" s="410">
        <v>22032</v>
      </c>
      <c r="F26" s="411">
        <v>6269</v>
      </c>
      <c r="G26" s="412">
        <v>7839</v>
      </c>
      <c r="H26" s="413">
        <v>14108</v>
      </c>
      <c r="I26" s="414">
        <v>5627</v>
      </c>
      <c r="J26" s="413">
        <v>19735</v>
      </c>
      <c r="K26" s="412">
        <v>7156</v>
      </c>
      <c r="L26" s="414">
        <v>12783</v>
      </c>
      <c r="M26" s="413">
        <v>26891</v>
      </c>
      <c r="N26" s="411">
        <v>7120</v>
      </c>
      <c r="O26" s="412">
        <v>7068</v>
      </c>
      <c r="P26" s="413">
        <v>14188</v>
      </c>
      <c r="Q26" s="414">
        <v>5537</v>
      </c>
      <c r="R26" s="413">
        <v>19725</v>
      </c>
      <c r="S26" s="394"/>
      <c r="T26" s="415">
        <v>851</v>
      </c>
      <c r="U26" s="542">
        <v>0.13574732812250767</v>
      </c>
      <c r="V26" s="416">
        <v>-771</v>
      </c>
      <c r="W26" s="542">
        <v>-9.8354381936471502E-2</v>
      </c>
      <c r="X26" s="416">
        <v>80</v>
      </c>
      <c r="Y26" s="542">
        <v>5.6705415367168666E-3</v>
      </c>
      <c r="Z26" s="416">
        <v>-90</v>
      </c>
      <c r="AA26" s="542">
        <v>-1.5994313133108173E-2</v>
      </c>
      <c r="AB26" s="416">
        <v>-10</v>
      </c>
      <c r="AC26" s="542">
        <v>-5.0671395996959578E-4</v>
      </c>
      <c r="AD26" s="11"/>
    </row>
    <row r="27" spans="1:30" s="5" customFormat="1" ht="20.100000000000001" customHeight="1">
      <c r="B27" s="11"/>
      <c r="C27" s="15" t="s">
        <v>80</v>
      </c>
      <c r="D27" s="61" t="s">
        <v>210</v>
      </c>
      <c r="E27" s="397">
        <v>19963</v>
      </c>
      <c r="F27" s="398">
        <v>4996</v>
      </c>
      <c r="G27" s="399">
        <v>4817</v>
      </c>
      <c r="H27" s="400">
        <v>9813</v>
      </c>
      <c r="I27" s="401">
        <v>3919</v>
      </c>
      <c r="J27" s="400">
        <v>13732</v>
      </c>
      <c r="K27" s="399">
        <v>4380</v>
      </c>
      <c r="L27" s="401">
        <v>8299</v>
      </c>
      <c r="M27" s="400">
        <v>18112</v>
      </c>
      <c r="N27" s="398">
        <v>2301</v>
      </c>
      <c r="O27" s="399">
        <v>2724</v>
      </c>
      <c r="P27" s="400">
        <v>5025</v>
      </c>
      <c r="Q27" s="401">
        <v>4023</v>
      </c>
      <c r="R27" s="400">
        <v>9048</v>
      </c>
      <c r="S27" s="394"/>
      <c r="T27" s="402">
        <v>-2695</v>
      </c>
      <c r="U27" s="540">
        <v>-0.53943154523618897</v>
      </c>
      <c r="V27" s="403">
        <v>-2093</v>
      </c>
      <c r="W27" s="540">
        <v>-0.43450280257421636</v>
      </c>
      <c r="X27" s="403">
        <v>-4788</v>
      </c>
      <c r="Y27" s="540">
        <v>-0.48792418220727607</v>
      </c>
      <c r="Z27" s="403">
        <v>104</v>
      </c>
      <c r="AA27" s="540">
        <v>2.6537381985200392E-2</v>
      </c>
      <c r="AB27" s="403">
        <v>-4684</v>
      </c>
      <c r="AC27" s="540">
        <v>-0.34110107777454124</v>
      </c>
      <c r="AD27" s="11"/>
    </row>
    <row r="28" spans="1:30" s="13" customFormat="1" ht="20.100000000000001" customHeight="1" thickBot="1">
      <c r="A28" s="5"/>
      <c r="B28" s="994" t="s">
        <v>211</v>
      </c>
      <c r="C28" s="995"/>
      <c r="D28" s="996"/>
      <c r="E28" s="404">
        <v>105226</v>
      </c>
      <c r="F28" s="405">
        <v>31869</v>
      </c>
      <c r="G28" s="406">
        <v>33184</v>
      </c>
      <c r="H28" s="407">
        <v>65053</v>
      </c>
      <c r="I28" s="407">
        <v>27080</v>
      </c>
      <c r="J28" s="407">
        <v>92133</v>
      </c>
      <c r="K28" s="406">
        <v>32857</v>
      </c>
      <c r="L28" s="407">
        <v>59937</v>
      </c>
      <c r="M28" s="407">
        <v>124990</v>
      </c>
      <c r="N28" s="405">
        <v>33634</v>
      </c>
      <c r="O28" s="406">
        <v>34378</v>
      </c>
      <c r="P28" s="407">
        <v>68012</v>
      </c>
      <c r="Q28" s="407">
        <v>31546</v>
      </c>
      <c r="R28" s="407">
        <v>99558</v>
      </c>
      <c r="S28" s="394"/>
      <c r="T28" s="408">
        <v>1765</v>
      </c>
      <c r="U28" s="541">
        <v>5.5382974050017353E-2</v>
      </c>
      <c r="V28" s="409">
        <v>1194</v>
      </c>
      <c r="W28" s="541">
        <v>3.5981195756991324E-2</v>
      </c>
      <c r="X28" s="409">
        <v>2959</v>
      </c>
      <c r="Y28" s="541">
        <v>4.5485988347962358E-2</v>
      </c>
      <c r="Z28" s="409">
        <v>4466</v>
      </c>
      <c r="AA28" s="541">
        <v>0.16491875923190547</v>
      </c>
      <c r="AB28" s="409">
        <v>7425</v>
      </c>
      <c r="AC28" s="541">
        <v>8.0590016606427728E-2</v>
      </c>
      <c r="AD28" s="11"/>
    </row>
    <row r="29" spans="1:30" s="13" customFormat="1" ht="20.100000000000001" customHeight="1" thickBot="1">
      <c r="A29" s="5"/>
      <c r="B29" s="997" t="s">
        <v>212</v>
      </c>
      <c r="C29" s="998"/>
      <c r="D29" s="999"/>
      <c r="E29" s="418">
        <v>3403612</v>
      </c>
      <c r="F29" s="419">
        <v>811862</v>
      </c>
      <c r="G29" s="420">
        <v>805754</v>
      </c>
      <c r="H29" s="421">
        <v>1617616</v>
      </c>
      <c r="I29" s="421">
        <v>908673</v>
      </c>
      <c r="J29" s="421">
        <v>2526289</v>
      </c>
      <c r="K29" s="420">
        <v>854308</v>
      </c>
      <c r="L29" s="421">
        <v>1762981</v>
      </c>
      <c r="M29" s="421">
        <v>3380597</v>
      </c>
      <c r="N29" s="419">
        <v>847682</v>
      </c>
      <c r="O29" s="420">
        <v>843451</v>
      </c>
      <c r="P29" s="421">
        <v>1691133</v>
      </c>
      <c r="Q29" s="421">
        <v>843165</v>
      </c>
      <c r="R29" s="421">
        <v>2534298</v>
      </c>
      <c r="S29" s="394"/>
      <c r="T29" s="422">
        <v>35820</v>
      </c>
      <c r="U29" s="544">
        <v>4.4120798854977883E-2</v>
      </c>
      <c r="V29" s="423">
        <v>37697</v>
      </c>
      <c r="W29" s="544">
        <v>4.6784750680728848E-2</v>
      </c>
      <c r="X29" s="423">
        <v>73517</v>
      </c>
      <c r="Y29" s="544">
        <v>4.5447745323982991E-2</v>
      </c>
      <c r="Z29" s="423">
        <v>-65508</v>
      </c>
      <c r="AA29" s="544">
        <v>-7.209194066512381E-2</v>
      </c>
      <c r="AB29" s="423">
        <v>8009</v>
      </c>
      <c r="AC29" s="544">
        <v>3.1702627846617037E-3</v>
      </c>
      <c r="AD29" s="11"/>
    </row>
    <row r="30" spans="1:30" ht="20.100000000000001" customHeight="1" thickTop="1" thickBot="1"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5"/>
      <c r="U30" s="426"/>
      <c r="V30" s="425"/>
      <c r="W30" s="426"/>
      <c r="X30" s="425"/>
      <c r="Y30" s="426"/>
      <c r="Z30" s="425"/>
      <c r="AA30" s="426"/>
      <c r="AB30" s="425"/>
      <c r="AC30" s="426"/>
    </row>
    <row r="31" spans="1:30" s="5" customFormat="1" ht="20.100000000000001" customHeight="1" thickTop="1" thickBot="1">
      <c r="B31" s="991" t="s">
        <v>34</v>
      </c>
      <c r="C31" s="992"/>
      <c r="D31" s="993"/>
      <c r="E31" s="511">
        <v>2073020</v>
      </c>
      <c r="F31" s="512">
        <v>493625</v>
      </c>
      <c r="G31" s="513">
        <v>563347</v>
      </c>
      <c r="H31" s="514">
        <v>1056972</v>
      </c>
      <c r="I31" s="515">
        <v>588235</v>
      </c>
      <c r="J31" s="514">
        <v>1645207</v>
      </c>
      <c r="K31" s="513">
        <v>677792</v>
      </c>
      <c r="L31" s="514">
        <v>1266027</v>
      </c>
      <c r="M31" s="513">
        <v>2322999</v>
      </c>
      <c r="N31" s="516">
        <v>644119</v>
      </c>
      <c r="O31" s="513">
        <v>678649</v>
      </c>
      <c r="P31" s="515">
        <v>1322768</v>
      </c>
      <c r="Q31" s="515">
        <v>666244</v>
      </c>
      <c r="R31" s="517">
        <v>1989012</v>
      </c>
      <c r="S31" s="518"/>
      <c r="T31" s="519">
        <v>150494</v>
      </c>
      <c r="U31" s="545">
        <v>0.30487515826791589</v>
      </c>
      <c r="V31" s="520">
        <v>115302</v>
      </c>
      <c r="W31" s="545">
        <v>0.20467314106580847</v>
      </c>
      <c r="X31" s="520">
        <v>265796</v>
      </c>
      <c r="Y31" s="545">
        <v>0.25146929152333275</v>
      </c>
      <c r="Z31" s="520">
        <v>78009</v>
      </c>
      <c r="AA31" s="545">
        <v>0.13261536630768322</v>
      </c>
      <c r="AB31" s="520">
        <v>343805</v>
      </c>
      <c r="AC31" s="545">
        <v>0.20897370361297996</v>
      </c>
      <c r="AD31" s="11"/>
    </row>
    <row r="32" spans="1:30" s="5" customFormat="1" ht="15" customHeight="1" thickTop="1">
      <c r="C32" s="12" t="s">
        <v>213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57"/>
      <c r="T32" s="12"/>
      <c r="U32" s="57"/>
      <c r="V32" s="12"/>
      <c r="W32" s="57"/>
      <c r="X32" s="12"/>
      <c r="Y32" s="57"/>
      <c r="Z32" s="12"/>
      <c r="AA32" s="57"/>
      <c r="AB32" s="12"/>
    </row>
    <row r="33" spans="3:29" s="16" customFormat="1" ht="15" customHeight="1">
      <c r="C33" s="18" t="s">
        <v>214</v>
      </c>
      <c r="D33" s="521" t="s">
        <v>302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546"/>
      <c r="U33" s="546"/>
      <c r="V33" s="546"/>
      <c r="W33" s="546"/>
      <c r="X33" s="546"/>
      <c r="Y33" s="546"/>
      <c r="Z33" s="546"/>
      <c r="AA33" s="546"/>
      <c r="AB33" s="546"/>
      <c r="AC33" s="5"/>
    </row>
    <row r="34" spans="3:29" s="16" customFormat="1" ht="15" customHeight="1">
      <c r="C34" s="19" t="s">
        <v>215</v>
      </c>
      <c r="D34" s="17" t="s">
        <v>216</v>
      </c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547"/>
      <c r="U34" s="547"/>
      <c r="V34" s="547"/>
      <c r="W34" s="547"/>
      <c r="X34" s="547"/>
      <c r="Y34" s="547"/>
      <c r="Z34" s="547"/>
      <c r="AA34" s="547"/>
      <c r="AB34" s="547"/>
      <c r="AC34" s="5"/>
    </row>
    <row r="35" spans="3:29" s="16" customFormat="1" ht="15" customHeight="1">
      <c r="C35" s="19" t="s">
        <v>217</v>
      </c>
      <c r="D35" s="17" t="s">
        <v>218</v>
      </c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547"/>
      <c r="U35" s="547"/>
      <c r="V35" s="547"/>
      <c r="W35" s="547"/>
      <c r="X35" s="547"/>
      <c r="Y35" s="547"/>
      <c r="Z35" s="547"/>
      <c r="AA35" s="547"/>
      <c r="AB35" s="547"/>
      <c r="AC35" s="5"/>
    </row>
  </sheetData>
  <mergeCells count="17">
    <mergeCell ref="T3:U3"/>
    <mergeCell ref="V3:W3"/>
    <mergeCell ref="X3:Y3"/>
    <mergeCell ref="Z3:AA3"/>
    <mergeCell ref="AB3:AC3"/>
    <mergeCell ref="B31:D31"/>
    <mergeCell ref="B7:D7"/>
    <mergeCell ref="B29:D29"/>
    <mergeCell ref="B28:D28"/>
    <mergeCell ref="B23:D23"/>
    <mergeCell ref="B19:D19"/>
    <mergeCell ref="B14:D14"/>
    <mergeCell ref="B10:D10"/>
    <mergeCell ref="B3:D4"/>
    <mergeCell ref="E3:E4"/>
    <mergeCell ref="F3:M3"/>
    <mergeCell ref="N3:R3"/>
  </mergeCells>
  <phoneticPr fontId="14"/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X27"/>
  <sheetViews>
    <sheetView view="pageBreakPreview" zoomScaleNormal="100" zoomScaleSheetLayoutView="100" workbookViewId="0"/>
  </sheetViews>
  <sheetFormatPr defaultColWidth="9" defaultRowHeight="14.25"/>
  <cols>
    <col min="1" max="1" width="2.125" style="429" customWidth="1"/>
    <col min="2" max="2" width="17.875" style="429" customWidth="1"/>
    <col min="3" max="3" width="15.625" style="429" customWidth="1"/>
    <col min="4" max="17" width="13.125" style="429" customWidth="1"/>
    <col min="18" max="18" width="0.875" style="429" customWidth="1"/>
    <col min="19" max="23" width="13.125" style="429" customWidth="1"/>
    <col min="24" max="24" width="0.875" style="429" customWidth="1"/>
    <col min="25" max="16384" width="9" style="452"/>
  </cols>
  <sheetData>
    <row r="1" spans="1:24" s="429" customFormat="1" ht="20.25" customHeight="1">
      <c r="A1" s="538" t="s">
        <v>226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1:24" s="429" customFormat="1" ht="12" customHeight="1" thickBot="1">
      <c r="X2" s="430" t="s">
        <v>2</v>
      </c>
    </row>
    <row r="3" spans="1:24" s="429" customFormat="1" ht="20.100000000000001" customHeight="1" thickTop="1">
      <c r="B3" s="1015"/>
      <c r="C3" s="1016"/>
      <c r="D3" s="1019" t="s">
        <v>125</v>
      </c>
      <c r="E3" s="1021">
        <v>2022</v>
      </c>
      <c r="F3" s="1022"/>
      <c r="G3" s="1022"/>
      <c r="H3" s="1022"/>
      <c r="I3" s="1022"/>
      <c r="J3" s="1022"/>
      <c r="K3" s="1022"/>
      <c r="L3" s="1022"/>
      <c r="M3" s="1021">
        <v>2023</v>
      </c>
      <c r="N3" s="1022"/>
      <c r="O3" s="1022"/>
      <c r="P3" s="1022"/>
      <c r="Q3" s="1022"/>
      <c r="R3" s="431"/>
      <c r="S3" s="1023" t="s">
        <v>294</v>
      </c>
      <c r="T3" s="1024"/>
      <c r="U3" s="1024"/>
      <c r="V3" s="1024"/>
      <c r="W3" s="1024"/>
      <c r="X3" s="432"/>
    </row>
    <row r="4" spans="1:24" s="433" customFormat="1" ht="30" customHeight="1" thickBot="1">
      <c r="B4" s="1017"/>
      <c r="C4" s="1018"/>
      <c r="D4" s="1020"/>
      <c r="E4" s="434" t="s">
        <v>4</v>
      </c>
      <c r="F4" s="435" t="s">
        <v>5</v>
      </c>
      <c r="G4" s="436" t="s">
        <v>38</v>
      </c>
      <c r="H4" s="437" t="s">
        <v>7</v>
      </c>
      <c r="I4" s="438" t="s">
        <v>39</v>
      </c>
      <c r="J4" s="435" t="s">
        <v>8</v>
      </c>
      <c r="K4" s="439" t="s">
        <v>40</v>
      </c>
      <c r="L4" s="440" t="s">
        <v>3</v>
      </c>
      <c r="M4" s="434" t="s">
        <v>114</v>
      </c>
      <c r="N4" s="435" t="s">
        <v>115</v>
      </c>
      <c r="O4" s="436" t="s">
        <v>116</v>
      </c>
      <c r="P4" s="437" t="s">
        <v>117</v>
      </c>
      <c r="Q4" s="438" t="s">
        <v>127</v>
      </c>
      <c r="R4" s="431"/>
      <c r="S4" s="441" t="s">
        <v>114</v>
      </c>
      <c r="T4" s="435" t="s">
        <v>115</v>
      </c>
      <c r="U4" s="436" t="s">
        <v>116</v>
      </c>
      <c r="V4" s="437" t="s">
        <v>117</v>
      </c>
      <c r="W4" s="438" t="s">
        <v>127</v>
      </c>
      <c r="X4" s="442"/>
    </row>
    <row r="5" spans="1:24" s="429" customFormat="1" ht="20.100000000000001" customHeight="1" thickTop="1">
      <c r="B5" s="1011" t="s">
        <v>18</v>
      </c>
      <c r="C5" s="443" t="s">
        <v>227</v>
      </c>
      <c r="D5" s="20">
        <v>116159</v>
      </c>
      <c r="E5" s="21">
        <v>19741</v>
      </c>
      <c r="F5" s="22">
        <v>39066</v>
      </c>
      <c r="G5" s="23">
        <v>58807</v>
      </c>
      <c r="H5" s="24">
        <v>55983</v>
      </c>
      <c r="I5" s="23">
        <v>114790</v>
      </c>
      <c r="J5" s="22">
        <v>38422</v>
      </c>
      <c r="K5" s="24">
        <v>94405</v>
      </c>
      <c r="L5" s="25">
        <v>153212</v>
      </c>
      <c r="M5" s="21">
        <v>40538</v>
      </c>
      <c r="N5" s="22">
        <v>41618</v>
      </c>
      <c r="O5" s="23">
        <v>82156</v>
      </c>
      <c r="P5" s="24">
        <v>48439</v>
      </c>
      <c r="Q5" s="23">
        <v>130595</v>
      </c>
      <c r="R5" s="26"/>
      <c r="S5" s="68">
        <v>1.053492730864698</v>
      </c>
      <c r="T5" s="64">
        <v>6.5325346848922328E-2</v>
      </c>
      <c r="U5" s="27">
        <v>0.39704456952403633</v>
      </c>
      <c r="V5" s="27">
        <v>-0.13475519354089638</v>
      </c>
      <c r="W5" s="27">
        <v>0.13768620960013944</v>
      </c>
      <c r="X5" s="432"/>
    </row>
    <row r="6" spans="1:24" s="429" customFormat="1" ht="20.100000000000001" customHeight="1">
      <c r="B6" s="1011"/>
      <c r="C6" s="444" t="s">
        <v>15</v>
      </c>
      <c r="D6" s="28">
        <v>17932</v>
      </c>
      <c r="E6" s="29">
        <v>3678</v>
      </c>
      <c r="F6" s="30">
        <v>6190</v>
      </c>
      <c r="G6" s="31">
        <v>9868</v>
      </c>
      <c r="H6" s="32">
        <v>8270</v>
      </c>
      <c r="I6" s="31">
        <v>18138</v>
      </c>
      <c r="J6" s="30">
        <v>9417</v>
      </c>
      <c r="K6" s="32">
        <v>17687</v>
      </c>
      <c r="L6" s="33">
        <v>27555</v>
      </c>
      <c r="M6" s="29">
        <v>8824</v>
      </c>
      <c r="N6" s="30">
        <v>17519</v>
      </c>
      <c r="O6" s="31">
        <v>26343</v>
      </c>
      <c r="P6" s="32">
        <v>13991</v>
      </c>
      <c r="Q6" s="31">
        <v>40334</v>
      </c>
      <c r="R6" s="26"/>
      <c r="S6" s="69">
        <v>1.3991299619358348</v>
      </c>
      <c r="T6" s="65">
        <v>1.8302100161550889</v>
      </c>
      <c r="U6" s="34">
        <v>1.6695379002837454</v>
      </c>
      <c r="V6" s="34">
        <v>0.69177750906892377</v>
      </c>
      <c r="W6" s="34">
        <v>1.2237291873414931</v>
      </c>
      <c r="X6" s="432"/>
    </row>
    <row r="7" spans="1:24" s="429" customFormat="1" ht="20.100000000000001" customHeight="1" thickBot="1">
      <c r="B7" s="1012"/>
      <c r="C7" s="445" t="s">
        <v>109</v>
      </c>
      <c r="D7" s="35">
        <v>134091</v>
      </c>
      <c r="E7" s="113">
        <v>23419</v>
      </c>
      <c r="F7" s="36">
        <v>45256</v>
      </c>
      <c r="G7" s="37">
        <v>68675</v>
      </c>
      <c r="H7" s="37">
        <v>64253</v>
      </c>
      <c r="I7" s="37">
        <v>132928</v>
      </c>
      <c r="J7" s="36">
        <v>47839</v>
      </c>
      <c r="K7" s="37">
        <v>112092</v>
      </c>
      <c r="L7" s="38">
        <v>180767</v>
      </c>
      <c r="M7" s="113">
        <v>49362</v>
      </c>
      <c r="N7" s="36">
        <v>59137</v>
      </c>
      <c r="O7" s="37">
        <v>108499</v>
      </c>
      <c r="P7" s="37">
        <v>62430</v>
      </c>
      <c r="Q7" s="37">
        <v>170929</v>
      </c>
      <c r="R7" s="26"/>
      <c r="S7" s="70">
        <v>1.1077757376489177</v>
      </c>
      <c r="T7" s="142">
        <v>0.30672176065052148</v>
      </c>
      <c r="U7" s="385">
        <v>0.57989078995267573</v>
      </c>
      <c r="V7" s="39">
        <v>-2.8372216083295765E-2</v>
      </c>
      <c r="W7" s="39">
        <v>0.28587656475686085</v>
      </c>
      <c r="X7" s="432"/>
    </row>
    <row r="8" spans="1:24" s="429" customFormat="1" ht="20.100000000000001" customHeight="1">
      <c r="B8" s="1011" t="s">
        <v>128</v>
      </c>
      <c r="C8" s="443" t="s">
        <v>19</v>
      </c>
      <c r="D8" s="20">
        <v>681</v>
      </c>
      <c r="E8" s="21">
        <v>0</v>
      </c>
      <c r="F8" s="22">
        <v>0</v>
      </c>
      <c r="G8" s="23">
        <v>0</v>
      </c>
      <c r="H8" s="24">
        <v>0</v>
      </c>
      <c r="I8" s="23">
        <v>0</v>
      </c>
      <c r="J8" s="22">
        <v>0</v>
      </c>
      <c r="K8" s="24">
        <v>0</v>
      </c>
      <c r="L8" s="25">
        <v>0</v>
      </c>
      <c r="M8" s="21">
        <v>0</v>
      </c>
      <c r="N8" s="22">
        <v>0</v>
      </c>
      <c r="O8" s="23">
        <v>0</v>
      </c>
      <c r="P8" s="24">
        <v>0</v>
      </c>
      <c r="Q8" s="23">
        <v>0</v>
      </c>
      <c r="R8" s="26"/>
      <c r="S8" s="139" t="s">
        <v>99</v>
      </c>
      <c r="T8" s="446" t="s">
        <v>99</v>
      </c>
      <c r="U8" s="447" t="s">
        <v>99</v>
      </c>
      <c r="V8" s="447" t="s">
        <v>99</v>
      </c>
      <c r="W8" s="447" t="s">
        <v>99</v>
      </c>
      <c r="X8" s="432"/>
    </row>
    <row r="9" spans="1:24" s="429" customFormat="1" ht="20.100000000000001" customHeight="1">
      <c r="B9" s="1011"/>
      <c r="C9" s="444" t="s">
        <v>104</v>
      </c>
      <c r="D9" s="28">
        <v>3746</v>
      </c>
      <c r="E9" s="29">
        <v>1383</v>
      </c>
      <c r="F9" s="30">
        <v>8058</v>
      </c>
      <c r="G9" s="31">
        <v>9441</v>
      </c>
      <c r="H9" s="32">
        <v>10438</v>
      </c>
      <c r="I9" s="31">
        <v>19879</v>
      </c>
      <c r="J9" s="30">
        <v>10572</v>
      </c>
      <c r="K9" s="32">
        <v>21010</v>
      </c>
      <c r="L9" s="33">
        <v>30451</v>
      </c>
      <c r="M9" s="29">
        <v>15339</v>
      </c>
      <c r="N9" s="30">
        <v>12775</v>
      </c>
      <c r="O9" s="31">
        <v>28114</v>
      </c>
      <c r="P9" s="32">
        <v>25393</v>
      </c>
      <c r="Q9" s="31">
        <v>53507</v>
      </c>
      <c r="R9" s="26"/>
      <c r="S9" s="69">
        <v>10.091106290672451</v>
      </c>
      <c r="T9" s="65">
        <v>0.58538098783817327</v>
      </c>
      <c r="U9" s="140">
        <v>1.9778625145641353</v>
      </c>
      <c r="V9" s="34">
        <v>1.4327457367311744</v>
      </c>
      <c r="W9" s="34">
        <v>1.6916343880476887</v>
      </c>
      <c r="X9" s="432"/>
    </row>
    <row r="10" spans="1:24" s="429" customFormat="1" ht="20.100000000000001" customHeight="1" thickBot="1">
      <c r="B10" s="1012"/>
      <c r="C10" s="445" t="s">
        <v>109</v>
      </c>
      <c r="D10" s="35">
        <v>4427</v>
      </c>
      <c r="E10" s="113">
        <v>1383</v>
      </c>
      <c r="F10" s="36">
        <v>8058</v>
      </c>
      <c r="G10" s="37">
        <v>9441</v>
      </c>
      <c r="H10" s="37">
        <v>10438</v>
      </c>
      <c r="I10" s="37">
        <v>19879</v>
      </c>
      <c r="J10" s="36">
        <v>10572</v>
      </c>
      <c r="K10" s="37">
        <v>21010</v>
      </c>
      <c r="L10" s="38">
        <v>30451</v>
      </c>
      <c r="M10" s="113">
        <v>15339</v>
      </c>
      <c r="N10" s="36">
        <v>12775</v>
      </c>
      <c r="O10" s="37">
        <v>28114</v>
      </c>
      <c r="P10" s="37">
        <v>25393</v>
      </c>
      <c r="Q10" s="37">
        <v>53507</v>
      </c>
      <c r="R10" s="26"/>
      <c r="S10" s="70">
        <v>10.091106290672451</v>
      </c>
      <c r="T10" s="66">
        <v>0.58538098783817327</v>
      </c>
      <c r="U10" s="385">
        <v>1.9778625145641353</v>
      </c>
      <c r="V10" s="39">
        <v>1.4327457367311744</v>
      </c>
      <c r="W10" s="39">
        <v>1.6916343880476887</v>
      </c>
      <c r="X10" s="432"/>
    </row>
    <row r="11" spans="1:24" s="429" customFormat="1" ht="20.100000000000001" customHeight="1">
      <c r="B11" s="1013" t="s">
        <v>228</v>
      </c>
      <c r="C11" s="443" t="s">
        <v>16</v>
      </c>
      <c r="D11" s="20">
        <v>9446</v>
      </c>
      <c r="E11" s="21">
        <v>937</v>
      </c>
      <c r="F11" s="22">
        <v>2989</v>
      </c>
      <c r="G11" s="23">
        <v>3926</v>
      </c>
      <c r="H11" s="24">
        <v>5533</v>
      </c>
      <c r="I11" s="23">
        <v>9459</v>
      </c>
      <c r="J11" s="22">
        <v>5219</v>
      </c>
      <c r="K11" s="24">
        <v>10752</v>
      </c>
      <c r="L11" s="25">
        <v>14678</v>
      </c>
      <c r="M11" s="21">
        <v>7847</v>
      </c>
      <c r="N11" s="22">
        <v>6944</v>
      </c>
      <c r="O11" s="23">
        <v>14791</v>
      </c>
      <c r="P11" s="24">
        <v>8110</v>
      </c>
      <c r="Q11" s="23">
        <v>22901</v>
      </c>
      <c r="R11" s="26"/>
      <c r="S11" s="68">
        <v>7.3745997865528281</v>
      </c>
      <c r="T11" s="64">
        <v>1.3231850117096018</v>
      </c>
      <c r="U11" s="141">
        <v>2.7674477840040752</v>
      </c>
      <c r="V11" s="27">
        <v>0.46575094885234058</v>
      </c>
      <c r="W11" s="27">
        <v>1.4210804524791203</v>
      </c>
      <c r="X11" s="432"/>
    </row>
    <row r="12" spans="1:24" s="429" customFormat="1" ht="20.100000000000001" customHeight="1">
      <c r="B12" s="1013"/>
      <c r="C12" s="448" t="s">
        <v>106</v>
      </c>
      <c r="D12" s="40">
        <v>3559</v>
      </c>
      <c r="E12" s="41">
        <v>321</v>
      </c>
      <c r="F12" s="42">
        <v>890</v>
      </c>
      <c r="G12" s="43">
        <v>1211</v>
      </c>
      <c r="H12" s="44">
        <v>1451</v>
      </c>
      <c r="I12" s="43">
        <v>2662</v>
      </c>
      <c r="J12" s="42">
        <v>178</v>
      </c>
      <c r="K12" s="44">
        <v>1629</v>
      </c>
      <c r="L12" s="45">
        <v>2840</v>
      </c>
      <c r="M12" s="41">
        <v>299</v>
      </c>
      <c r="N12" s="42">
        <v>695</v>
      </c>
      <c r="O12" s="43">
        <v>994</v>
      </c>
      <c r="P12" s="44">
        <v>359</v>
      </c>
      <c r="Q12" s="43">
        <v>1353</v>
      </c>
      <c r="R12" s="26"/>
      <c r="S12" s="68">
        <v>-6.8535825545171347E-2</v>
      </c>
      <c r="T12" s="67">
        <v>-0.2191011235955056</v>
      </c>
      <c r="U12" s="46">
        <v>-0.17919075144508667</v>
      </c>
      <c r="V12" s="46">
        <v>-0.75258442453480356</v>
      </c>
      <c r="W12" s="46">
        <v>-0.49173553719008267</v>
      </c>
      <c r="X12" s="432"/>
    </row>
    <row r="13" spans="1:24" s="429" customFormat="1" ht="20.100000000000001" customHeight="1">
      <c r="B13" s="1013"/>
      <c r="C13" s="444" t="s">
        <v>104</v>
      </c>
      <c r="D13" s="28">
        <v>6906</v>
      </c>
      <c r="E13" s="29">
        <v>2813</v>
      </c>
      <c r="F13" s="30">
        <v>2151</v>
      </c>
      <c r="G13" s="31">
        <v>4964</v>
      </c>
      <c r="H13" s="32">
        <v>2993</v>
      </c>
      <c r="I13" s="31">
        <v>7957</v>
      </c>
      <c r="J13" s="30">
        <v>2925</v>
      </c>
      <c r="K13" s="32">
        <v>5918</v>
      </c>
      <c r="L13" s="33">
        <v>10882</v>
      </c>
      <c r="M13" s="29">
        <v>2380</v>
      </c>
      <c r="N13" s="30">
        <v>2429</v>
      </c>
      <c r="O13" s="31">
        <v>4809</v>
      </c>
      <c r="P13" s="32">
        <v>3125</v>
      </c>
      <c r="Q13" s="31">
        <v>7934</v>
      </c>
      <c r="R13" s="26"/>
      <c r="S13" s="69">
        <v>-0.15392819054390328</v>
      </c>
      <c r="T13" s="65">
        <v>0.12924221292422122</v>
      </c>
      <c r="U13" s="34">
        <v>-3.1224818694601142E-2</v>
      </c>
      <c r="V13" s="34">
        <v>4.4102906782492513E-2</v>
      </c>
      <c r="W13" s="34">
        <v>-2.8905366344099681E-3</v>
      </c>
      <c r="X13" s="432"/>
    </row>
    <row r="14" spans="1:24" s="429" customFormat="1" ht="20.100000000000001" customHeight="1" thickBot="1">
      <c r="B14" s="1014"/>
      <c r="C14" s="445" t="s">
        <v>109</v>
      </c>
      <c r="D14" s="35">
        <v>19911</v>
      </c>
      <c r="E14" s="113">
        <v>4071</v>
      </c>
      <c r="F14" s="36">
        <v>6030</v>
      </c>
      <c r="G14" s="37">
        <v>10101</v>
      </c>
      <c r="H14" s="37">
        <v>9977</v>
      </c>
      <c r="I14" s="37">
        <v>20078</v>
      </c>
      <c r="J14" s="36">
        <v>8322</v>
      </c>
      <c r="K14" s="37">
        <v>18299</v>
      </c>
      <c r="L14" s="38">
        <v>28400</v>
      </c>
      <c r="M14" s="113">
        <v>10526</v>
      </c>
      <c r="N14" s="36">
        <v>10068</v>
      </c>
      <c r="O14" s="37">
        <v>20594</v>
      </c>
      <c r="P14" s="37">
        <v>11594</v>
      </c>
      <c r="Q14" s="37">
        <v>32188</v>
      </c>
      <c r="R14" s="26"/>
      <c r="S14" s="70">
        <v>1.5856055023335789</v>
      </c>
      <c r="T14" s="66">
        <v>0.66965174129353233</v>
      </c>
      <c r="U14" s="39">
        <v>1.038808038808039</v>
      </c>
      <c r="V14" s="39">
        <v>0.16207276736493936</v>
      </c>
      <c r="W14" s="39">
        <v>0.60314772387688009</v>
      </c>
      <c r="X14" s="432"/>
    </row>
    <row r="15" spans="1:24" s="429" customFormat="1" ht="20.100000000000001" customHeight="1">
      <c r="B15" s="1011" t="s">
        <v>229</v>
      </c>
      <c r="C15" s="443" t="s">
        <v>142</v>
      </c>
      <c r="D15" s="20">
        <v>0</v>
      </c>
      <c r="E15" s="21">
        <v>0</v>
      </c>
      <c r="F15" s="22">
        <v>0</v>
      </c>
      <c r="G15" s="23">
        <v>0</v>
      </c>
      <c r="H15" s="24">
        <v>0</v>
      </c>
      <c r="I15" s="23">
        <v>0</v>
      </c>
      <c r="J15" s="22">
        <v>0</v>
      </c>
      <c r="K15" s="24">
        <v>0</v>
      </c>
      <c r="L15" s="25">
        <v>0</v>
      </c>
      <c r="M15" s="21">
        <v>0</v>
      </c>
      <c r="N15" s="22">
        <v>0</v>
      </c>
      <c r="O15" s="23">
        <v>0</v>
      </c>
      <c r="P15" s="24">
        <v>0</v>
      </c>
      <c r="Q15" s="23">
        <v>0</v>
      </c>
      <c r="R15" s="26"/>
      <c r="S15" s="68" t="s">
        <v>99</v>
      </c>
      <c r="T15" s="64" t="s">
        <v>99</v>
      </c>
      <c r="U15" s="27" t="s">
        <v>99</v>
      </c>
      <c r="V15" s="64" t="s">
        <v>99</v>
      </c>
      <c r="W15" s="27" t="s">
        <v>99</v>
      </c>
      <c r="X15" s="432"/>
    </row>
    <row r="16" spans="1:24" s="429" customFormat="1" ht="20.100000000000001" customHeight="1">
      <c r="B16" s="1011"/>
      <c r="C16" s="444" t="s">
        <v>104</v>
      </c>
      <c r="D16" s="28">
        <v>9422</v>
      </c>
      <c r="E16" s="29">
        <v>1760</v>
      </c>
      <c r="F16" s="30">
        <v>3677</v>
      </c>
      <c r="G16" s="31">
        <v>5437</v>
      </c>
      <c r="H16" s="32">
        <v>3703</v>
      </c>
      <c r="I16" s="31">
        <v>9140</v>
      </c>
      <c r="J16" s="30">
        <v>4067</v>
      </c>
      <c r="K16" s="32">
        <v>7770</v>
      </c>
      <c r="L16" s="33">
        <v>13207</v>
      </c>
      <c r="M16" s="29">
        <v>3937</v>
      </c>
      <c r="N16" s="30">
        <v>3172</v>
      </c>
      <c r="O16" s="31">
        <v>7109</v>
      </c>
      <c r="P16" s="32">
        <v>4386</v>
      </c>
      <c r="Q16" s="31">
        <v>11495</v>
      </c>
      <c r="R16" s="26"/>
      <c r="S16" s="69">
        <v>1.2369318181818181</v>
      </c>
      <c r="T16" s="65">
        <v>-0.13734022300788684</v>
      </c>
      <c r="U16" s="34">
        <v>0.30752253080743053</v>
      </c>
      <c r="V16" s="34">
        <v>0.184445044558466</v>
      </c>
      <c r="W16" s="34">
        <v>0.25765864332603949</v>
      </c>
      <c r="X16" s="432"/>
    </row>
    <row r="17" spans="2:24" s="429" customFormat="1" ht="20.100000000000001" customHeight="1" thickBot="1">
      <c r="B17" s="1012"/>
      <c r="C17" s="445" t="s">
        <v>109</v>
      </c>
      <c r="D17" s="35">
        <v>9422</v>
      </c>
      <c r="E17" s="113">
        <v>1760</v>
      </c>
      <c r="F17" s="36">
        <v>3677</v>
      </c>
      <c r="G17" s="37">
        <v>5437</v>
      </c>
      <c r="H17" s="37">
        <v>3703</v>
      </c>
      <c r="I17" s="37">
        <v>9140</v>
      </c>
      <c r="J17" s="36">
        <v>4067</v>
      </c>
      <c r="K17" s="37">
        <v>7770</v>
      </c>
      <c r="L17" s="38">
        <v>13207</v>
      </c>
      <c r="M17" s="113">
        <v>3937</v>
      </c>
      <c r="N17" s="36">
        <v>3172</v>
      </c>
      <c r="O17" s="37">
        <v>7109</v>
      </c>
      <c r="P17" s="37">
        <v>4386</v>
      </c>
      <c r="Q17" s="37">
        <v>11495</v>
      </c>
      <c r="R17" s="26"/>
      <c r="S17" s="70">
        <v>1.2369318181818181</v>
      </c>
      <c r="T17" s="66">
        <v>-0.13734022300788684</v>
      </c>
      <c r="U17" s="39">
        <v>0.30752253080743053</v>
      </c>
      <c r="V17" s="39">
        <v>0.184445044558466</v>
      </c>
      <c r="W17" s="39">
        <v>0.25765864332603949</v>
      </c>
      <c r="X17" s="432"/>
    </row>
    <row r="18" spans="2:24" s="429" customFormat="1" ht="20.100000000000001" customHeight="1">
      <c r="B18" s="1011" t="s">
        <v>230</v>
      </c>
      <c r="C18" s="443" t="s">
        <v>69</v>
      </c>
      <c r="D18" s="20">
        <v>14668</v>
      </c>
      <c r="E18" s="21">
        <v>3424</v>
      </c>
      <c r="F18" s="22">
        <v>1935</v>
      </c>
      <c r="G18" s="23">
        <v>5359</v>
      </c>
      <c r="H18" s="24">
        <v>4953</v>
      </c>
      <c r="I18" s="23">
        <v>10312</v>
      </c>
      <c r="J18" s="22">
        <v>4963</v>
      </c>
      <c r="K18" s="24">
        <v>9916</v>
      </c>
      <c r="L18" s="25">
        <v>15275</v>
      </c>
      <c r="M18" s="21">
        <v>6306</v>
      </c>
      <c r="N18" s="22">
        <v>8382</v>
      </c>
      <c r="O18" s="23">
        <v>14688</v>
      </c>
      <c r="P18" s="24">
        <v>9751</v>
      </c>
      <c r="Q18" s="23">
        <v>24439</v>
      </c>
      <c r="R18" s="26"/>
      <c r="S18" s="68">
        <v>0.84170560747663559</v>
      </c>
      <c r="T18" s="64">
        <v>3.3317829457364345</v>
      </c>
      <c r="U18" s="27">
        <v>1.7408098525844373</v>
      </c>
      <c r="V18" s="27">
        <v>0.96870583484756723</v>
      </c>
      <c r="W18" s="27">
        <v>1.3699573312645463</v>
      </c>
      <c r="X18" s="432"/>
    </row>
    <row r="19" spans="2:24" s="429" customFormat="1" ht="20.100000000000001" customHeight="1">
      <c r="B19" s="1011"/>
      <c r="C19" s="444" t="s">
        <v>104</v>
      </c>
      <c r="D19" s="28">
        <v>3327</v>
      </c>
      <c r="E19" s="29">
        <v>397</v>
      </c>
      <c r="F19" s="30">
        <v>553</v>
      </c>
      <c r="G19" s="31">
        <v>950</v>
      </c>
      <c r="H19" s="32">
        <v>1508</v>
      </c>
      <c r="I19" s="31">
        <v>2458</v>
      </c>
      <c r="J19" s="30">
        <v>338</v>
      </c>
      <c r="K19" s="32">
        <v>1846</v>
      </c>
      <c r="L19" s="33">
        <v>2796</v>
      </c>
      <c r="M19" s="29">
        <v>687</v>
      </c>
      <c r="N19" s="30">
        <v>898</v>
      </c>
      <c r="O19" s="31">
        <v>1585</v>
      </c>
      <c r="P19" s="32">
        <v>389</v>
      </c>
      <c r="Q19" s="31">
        <v>1974</v>
      </c>
      <c r="R19" s="26"/>
      <c r="S19" s="69">
        <v>0.73047858942065491</v>
      </c>
      <c r="T19" s="65">
        <v>0.62386980108499102</v>
      </c>
      <c r="U19" s="34">
        <v>0.66842105263157903</v>
      </c>
      <c r="V19" s="34">
        <v>-0.74204244031830235</v>
      </c>
      <c r="W19" s="34">
        <v>-0.19690805532953626</v>
      </c>
      <c r="X19" s="432"/>
    </row>
    <row r="20" spans="2:24" s="429" customFormat="1" ht="20.100000000000001" customHeight="1" thickBot="1">
      <c r="B20" s="1012"/>
      <c r="C20" s="445" t="s">
        <v>97</v>
      </c>
      <c r="D20" s="35">
        <v>17995</v>
      </c>
      <c r="E20" s="113">
        <v>3821</v>
      </c>
      <c r="F20" s="36">
        <v>2488</v>
      </c>
      <c r="G20" s="37">
        <v>6309</v>
      </c>
      <c r="H20" s="37">
        <v>6461</v>
      </c>
      <c r="I20" s="37">
        <v>12770</v>
      </c>
      <c r="J20" s="36">
        <v>5301</v>
      </c>
      <c r="K20" s="37">
        <v>11762</v>
      </c>
      <c r="L20" s="38">
        <v>18071</v>
      </c>
      <c r="M20" s="113">
        <v>6993</v>
      </c>
      <c r="N20" s="36">
        <v>9280</v>
      </c>
      <c r="O20" s="37">
        <v>16273</v>
      </c>
      <c r="P20" s="37">
        <v>10140</v>
      </c>
      <c r="Q20" s="37">
        <v>26413</v>
      </c>
      <c r="R20" s="26"/>
      <c r="S20" s="70">
        <v>0.83014917560847956</v>
      </c>
      <c r="T20" s="66">
        <v>2.729903536977492</v>
      </c>
      <c r="U20" s="39">
        <v>1.5793311142811857</v>
      </c>
      <c r="V20" s="39">
        <v>0.56941649899396385</v>
      </c>
      <c r="W20" s="39">
        <v>1.068363351605325</v>
      </c>
      <c r="X20" s="432"/>
    </row>
    <row r="21" spans="2:24" s="429" customFormat="1" ht="20.100000000000001" customHeight="1">
      <c r="B21" s="1011" t="s">
        <v>25</v>
      </c>
      <c r="C21" s="443" t="s">
        <v>107</v>
      </c>
      <c r="D21" s="20">
        <v>10574</v>
      </c>
      <c r="E21" s="21">
        <v>2340</v>
      </c>
      <c r="F21" s="22">
        <v>3424</v>
      </c>
      <c r="G21" s="23">
        <v>5764</v>
      </c>
      <c r="H21" s="24">
        <v>4710</v>
      </c>
      <c r="I21" s="23">
        <v>10474</v>
      </c>
      <c r="J21" s="22">
        <v>6018</v>
      </c>
      <c r="K21" s="24">
        <v>10728</v>
      </c>
      <c r="L21" s="25">
        <v>16492</v>
      </c>
      <c r="M21" s="21">
        <v>6733</v>
      </c>
      <c r="N21" s="22">
        <v>6190</v>
      </c>
      <c r="O21" s="23">
        <v>12923</v>
      </c>
      <c r="P21" s="24">
        <v>7656</v>
      </c>
      <c r="Q21" s="23">
        <v>20579</v>
      </c>
      <c r="R21" s="26"/>
      <c r="S21" s="68">
        <v>1.8773504273504273</v>
      </c>
      <c r="T21" s="64">
        <v>0.80782710280373826</v>
      </c>
      <c r="U21" s="27">
        <v>1.2420194309507289</v>
      </c>
      <c r="V21" s="27">
        <v>0.62547770700636951</v>
      </c>
      <c r="W21" s="27">
        <v>0.96476990643498195</v>
      </c>
      <c r="X21" s="432"/>
    </row>
    <row r="22" spans="2:24" s="429" customFormat="1" ht="20.100000000000001" customHeight="1">
      <c r="B22" s="1011"/>
      <c r="C22" s="448" t="s">
        <v>231</v>
      </c>
      <c r="D22" s="40">
        <v>16338</v>
      </c>
      <c r="E22" s="41">
        <v>3637</v>
      </c>
      <c r="F22" s="42">
        <v>4815</v>
      </c>
      <c r="G22" s="43">
        <v>8452</v>
      </c>
      <c r="H22" s="44">
        <v>4471</v>
      </c>
      <c r="I22" s="43">
        <v>12923</v>
      </c>
      <c r="J22" s="42">
        <v>5753</v>
      </c>
      <c r="K22" s="44">
        <v>10224</v>
      </c>
      <c r="L22" s="45">
        <v>18676</v>
      </c>
      <c r="M22" s="41">
        <v>4107</v>
      </c>
      <c r="N22" s="42">
        <v>4420</v>
      </c>
      <c r="O22" s="43">
        <v>8527</v>
      </c>
      <c r="P22" s="44">
        <v>5717</v>
      </c>
      <c r="Q22" s="43">
        <v>14244</v>
      </c>
      <c r="R22" s="26"/>
      <c r="S22" s="71">
        <v>0.1292273852075887</v>
      </c>
      <c r="T22" s="67">
        <v>-8.2035306334371727E-2</v>
      </c>
      <c r="U22" s="46">
        <v>8.8736393752957277E-3</v>
      </c>
      <c r="V22" s="46">
        <v>0.27868485797360765</v>
      </c>
      <c r="W22" s="46">
        <v>0.10222084655265795</v>
      </c>
      <c r="X22" s="432"/>
    </row>
    <row r="23" spans="2:24" s="429" customFormat="1" ht="20.100000000000001" customHeight="1">
      <c r="B23" s="1011"/>
      <c r="C23" s="444" t="s">
        <v>104</v>
      </c>
      <c r="D23" s="28">
        <v>9224</v>
      </c>
      <c r="E23" s="29">
        <v>1732</v>
      </c>
      <c r="F23" s="30">
        <v>3675</v>
      </c>
      <c r="G23" s="31">
        <v>5407</v>
      </c>
      <c r="H23" s="32">
        <v>4429</v>
      </c>
      <c r="I23" s="31">
        <v>9836</v>
      </c>
      <c r="J23" s="30">
        <v>4218</v>
      </c>
      <c r="K23" s="32">
        <v>8647</v>
      </c>
      <c r="L23" s="33">
        <v>14054</v>
      </c>
      <c r="M23" s="29">
        <v>3151</v>
      </c>
      <c r="N23" s="30">
        <v>2602</v>
      </c>
      <c r="O23" s="31">
        <v>5753</v>
      </c>
      <c r="P23" s="32">
        <v>3723</v>
      </c>
      <c r="Q23" s="31">
        <v>9476</v>
      </c>
      <c r="R23" s="26"/>
      <c r="S23" s="69">
        <v>0.81928406466512693</v>
      </c>
      <c r="T23" s="65">
        <v>-0.29197278911564628</v>
      </c>
      <c r="U23" s="34">
        <v>6.3991122618827445E-2</v>
      </c>
      <c r="V23" s="34">
        <v>-0.15940392865206587</v>
      </c>
      <c r="W23" s="34">
        <v>-3.6600244001626647E-2</v>
      </c>
      <c r="X23" s="432"/>
    </row>
    <row r="24" spans="2:24" s="429" customFormat="1" ht="20.100000000000001" customHeight="1" thickBot="1">
      <c r="B24" s="1012"/>
      <c r="C24" s="445" t="s">
        <v>109</v>
      </c>
      <c r="D24" s="35">
        <v>36136</v>
      </c>
      <c r="E24" s="113">
        <v>7709</v>
      </c>
      <c r="F24" s="36">
        <v>11914</v>
      </c>
      <c r="G24" s="37">
        <v>19623</v>
      </c>
      <c r="H24" s="37">
        <v>13610</v>
      </c>
      <c r="I24" s="37">
        <v>33233</v>
      </c>
      <c r="J24" s="36">
        <v>15989</v>
      </c>
      <c r="K24" s="37">
        <v>29599</v>
      </c>
      <c r="L24" s="38">
        <v>49222</v>
      </c>
      <c r="M24" s="113">
        <v>13991</v>
      </c>
      <c r="N24" s="36">
        <v>13212</v>
      </c>
      <c r="O24" s="37">
        <v>27203</v>
      </c>
      <c r="P24" s="37">
        <v>17096</v>
      </c>
      <c r="Q24" s="37">
        <v>44299</v>
      </c>
      <c r="R24" s="26"/>
      <c r="S24" s="70">
        <v>0.81489168504345577</v>
      </c>
      <c r="T24" s="66">
        <v>0.10894745677354378</v>
      </c>
      <c r="U24" s="39">
        <v>0.38628140447434123</v>
      </c>
      <c r="V24" s="39">
        <v>0.25613519470977231</v>
      </c>
      <c r="W24" s="39">
        <v>0.33298227665272462</v>
      </c>
      <c r="X24" s="432"/>
    </row>
    <row r="25" spans="2:24" s="429" customFormat="1" ht="20.100000000000001" customHeight="1" thickBot="1">
      <c r="B25" s="449" t="s">
        <v>26</v>
      </c>
      <c r="C25" s="445" t="s">
        <v>109</v>
      </c>
      <c r="D25" s="47">
        <v>7697</v>
      </c>
      <c r="E25" s="114">
        <v>599</v>
      </c>
      <c r="F25" s="36">
        <v>471</v>
      </c>
      <c r="G25" s="48">
        <v>1070</v>
      </c>
      <c r="H25" s="37">
        <v>1155</v>
      </c>
      <c r="I25" s="48">
        <v>2225</v>
      </c>
      <c r="J25" s="36">
        <v>1050</v>
      </c>
      <c r="K25" s="37">
        <v>2205</v>
      </c>
      <c r="L25" s="49">
        <v>3275</v>
      </c>
      <c r="M25" s="114">
        <v>269</v>
      </c>
      <c r="N25" s="36">
        <v>903</v>
      </c>
      <c r="O25" s="48">
        <v>1172</v>
      </c>
      <c r="P25" s="37">
        <v>1610</v>
      </c>
      <c r="Q25" s="48">
        <v>2782</v>
      </c>
      <c r="R25" s="26"/>
      <c r="S25" s="70">
        <v>-0.55091819699499167</v>
      </c>
      <c r="T25" s="66">
        <v>0.91719745222929938</v>
      </c>
      <c r="U25" s="39">
        <v>9.5327102803738351E-2</v>
      </c>
      <c r="V25" s="39">
        <v>0.39393939393939403</v>
      </c>
      <c r="W25" s="39">
        <v>0.25033707865168542</v>
      </c>
      <c r="X25" s="432"/>
    </row>
    <row r="26" spans="2:24" s="429" customFormat="1" ht="20.100000000000001" customHeight="1" thickBot="1">
      <c r="B26" s="1009" t="s">
        <v>232</v>
      </c>
      <c r="C26" s="1010"/>
      <c r="D26" s="522">
        <v>229679</v>
      </c>
      <c r="E26" s="523">
        <v>42762</v>
      </c>
      <c r="F26" s="524">
        <v>77894</v>
      </c>
      <c r="G26" s="525">
        <v>120656</v>
      </c>
      <c r="H26" s="525">
        <v>109597</v>
      </c>
      <c r="I26" s="525">
        <v>230253</v>
      </c>
      <c r="J26" s="524">
        <v>93140</v>
      </c>
      <c r="K26" s="525">
        <v>202737</v>
      </c>
      <c r="L26" s="525">
        <v>323393</v>
      </c>
      <c r="M26" s="523">
        <v>100417</v>
      </c>
      <c r="N26" s="524">
        <v>108547</v>
      </c>
      <c r="O26" s="525">
        <v>208964</v>
      </c>
      <c r="P26" s="525">
        <v>132649</v>
      </c>
      <c r="Q26" s="525">
        <v>341613</v>
      </c>
      <c r="R26" s="26"/>
      <c r="S26" s="526">
        <v>1.3482765071792713</v>
      </c>
      <c r="T26" s="527">
        <v>0.39352196574832465</v>
      </c>
      <c r="U26" s="528">
        <v>0.73189895239358171</v>
      </c>
      <c r="V26" s="528">
        <v>0.21033422447694727</v>
      </c>
      <c r="W26" s="528">
        <v>0.48364190694583775</v>
      </c>
      <c r="X26" s="432"/>
    </row>
    <row r="27" spans="2:24" s="429" customFormat="1" ht="15" thickTop="1">
      <c r="B27" s="429" t="s">
        <v>233</v>
      </c>
      <c r="E27" s="450"/>
      <c r="F27" s="450"/>
      <c r="G27" s="450"/>
      <c r="H27" s="451"/>
      <c r="I27" s="451"/>
      <c r="M27" s="450"/>
      <c r="N27" s="450"/>
      <c r="O27" s="450"/>
      <c r="P27" s="451"/>
      <c r="Q27" s="451"/>
    </row>
  </sheetData>
  <mergeCells count="12">
    <mergeCell ref="B3:C4"/>
    <mergeCell ref="D3:D4"/>
    <mergeCell ref="E3:L3"/>
    <mergeCell ref="M3:Q3"/>
    <mergeCell ref="S3:W3"/>
    <mergeCell ref="B26:C26"/>
    <mergeCell ref="B5:B7"/>
    <mergeCell ref="B8:B10"/>
    <mergeCell ref="B11:B14"/>
    <mergeCell ref="B15:B17"/>
    <mergeCell ref="B18:B20"/>
    <mergeCell ref="B21:B24"/>
  </mergeCells>
  <phoneticPr fontId="14"/>
  <printOptions horizontalCentered="1"/>
  <pageMargins left="0" right="0" top="0.78740157480314965" bottom="0.39370078740157483" header="0.19685039370078741" footer="0.19685039370078741"/>
  <pageSetup paperSize="9" scale="51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AD41"/>
  <sheetViews>
    <sheetView view="pageBreakPreview" zoomScaleNormal="100" zoomScaleSheetLayoutView="100" workbookViewId="0"/>
  </sheetViews>
  <sheetFormatPr defaultColWidth="9" defaultRowHeight="14.25"/>
  <cols>
    <col min="1" max="1" width="2.125" style="427" customWidth="1"/>
    <col min="2" max="2" width="1.625" style="486" customWidth="1"/>
    <col min="3" max="3" width="18.125" style="486" customWidth="1"/>
    <col min="4" max="16" width="13.125" style="459" customWidth="1"/>
    <col min="17" max="17" width="0.875" style="427" customWidth="1"/>
    <col min="18" max="16384" width="9" style="483"/>
  </cols>
  <sheetData>
    <row r="1" spans="1:30" s="427" customFormat="1" ht="20.25" customHeight="1">
      <c r="A1" s="537" t="s">
        <v>285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</row>
    <row r="2" spans="1:30" s="427" customFormat="1" ht="12" customHeight="1" thickBot="1">
      <c r="B2" s="486"/>
      <c r="C2" s="486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28" t="s">
        <v>2</v>
      </c>
    </row>
    <row r="3" spans="1:30" s="427" customFormat="1" ht="20.100000000000001" customHeight="1">
      <c r="B3" s="486"/>
      <c r="C3" s="486"/>
      <c r="D3" s="1042">
        <v>2022</v>
      </c>
      <c r="E3" s="1043"/>
      <c r="F3" s="1043"/>
      <c r="G3" s="1043"/>
      <c r="H3" s="1043"/>
      <c r="I3" s="1043"/>
      <c r="J3" s="1043"/>
      <c r="K3" s="1043"/>
      <c r="L3" s="1044">
        <v>2023</v>
      </c>
      <c r="M3" s="1043"/>
      <c r="N3" s="1043"/>
      <c r="O3" s="1043"/>
      <c r="P3" s="1045"/>
    </row>
    <row r="4" spans="1:30" s="427" customFormat="1" ht="30" customHeight="1" thickBot="1">
      <c r="B4" s="1033"/>
      <c r="C4" s="1034"/>
      <c r="D4" s="434" t="s">
        <v>4</v>
      </c>
      <c r="E4" s="435" t="s">
        <v>5</v>
      </c>
      <c r="F4" s="436" t="s">
        <v>38</v>
      </c>
      <c r="G4" s="437" t="s">
        <v>7</v>
      </c>
      <c r="H4" s="438" t="s">
        <v>39</v>
      </c>
      <c r="I4" s="435" t="s">
        <v>8</v>
      </c>
      <c r="J4" s="439" t="s">
        <v>40</v>
      </c>
      <c r="K4" s="440" t="s">
        <v>3</v>
      </c>
      <c r="L4" s="437" t="s">
        <v>114</v>
      </c>
      <c r="M4" s="435" t="s">
        <v>115</v>
      </c>
      <c r="N4" s="436" t="s">
        <v>116</v>
      </c>
      <c r="O4" s="437" t="s">
        <v>117</v>
      </c>
      <c r="P4" s="529" t="s">
        <v>127</v>
      </c>
    </row>
    <row r="5" spans="1:30" ht="20.100000000000001" customHeight="1">
      <c r="A5" s="483"/>
      <c r="B5" s="1035" t="s">
        <v>10</v>
      </c>
      <c r="C5" s="1036"/>
      <c r="D5" s="460">
        <v>97873</v>
      </c>
      <c r="E5" s="460">
        <v>112253</v>
      </c>
      <c r="F5" s="460">
        <v>210126</v>
      </c>
      <c r="G5" s="460">
        <v>116493</v>
      </c>
      <c r="H5" s="460">
        <v>326619</v>
      </c>
      <c r="I5" s="460">
        <v>129796</v>
      </c>
      <c r="J5" s="460">
        <v>246289</v>
      </c>
      <c r="K5" s="461">
        <v>456415</v>
      </c>
      <c r="L5" s="460">
        <v>116046</v>
      </c>
      <c r="M5" s="460">
        <v>113120</v>
      </c>
      <c r="N5" s="460">
        <v>229166</v>
      </c>
      <c r="O5" s="460">
        <v>119197</v>
      </c>
      <c r="P5" s="462">
        <v>348363</v>
      </c>
      <c r="Q5" s="483"/>
    </row>
    <row r="6" spans="1:30" ht="20.100000000000001" customHeight="1">
      <c r="B6" s="1025" t="s">
        <v>286</v>
      </c>
      <c r="C6" s="1026"/>
      <c r="D6" s="460">
        <v>155252</v>
      </c>
      <c r="E6" s="460">
        <v>182574</v>
      </c>
      <c r="F6" s="460">
        <v>337826</v>
      </c>
      <c r="G6" s="460">
        <v>215323</v>
      </c>
      <c r="H6" s="460">
        <v>553149</v>
      </c>
      <c r="I6" s="460">
        <v>250489</v>
      </c>
      <c r="J6" s="460">
        <v>465812</v>
      </c>
      <c r="K6" s="461">
        <v>803638</v>
      </c>
      <c r="L6" s="460">
        <v>231609</v>
      </c>
      <c r="M6" s="460">
        <v>231973</v>
      </c>
      <c r="N6" s="460">
        <v>463582</v>
      </c>
      <c r="O6" s="460">
        <v>237934</v>
      </c>
      <c r="P6" s="462">
        <v>701516</v>
      </c>
    </row>
    <row r="7" spans="1:30" ht="20.100000000000001" customHeight="1">
      <c r="B7" s="1025" t="s">
        <v>15</v>
      </c>
      <c r="C7" s="1026"/>
      <c r="D7" s="460">
        <v>18764</v>
      </c>
      <c r="E7" s="460">
        <v>17101</v>
      </c>
      <c r="F7" s="460">
        <v>35865</v>
      </c>
      <c r="G7" s="460">
        <v>18427</v>
      </c>
      <c r="H7" s="460">
        <v>54292</v>
      </c>
      <c r="I7" s="460">
        <v>21937</v>
      </c>
      <c r="J7" s="460">
        <v>40364</v>
      </c>
      <c r="K7" s="461">
        <v>76229</v>
      </c>
      <c r="L7" s="460">
        <v>27193</v>
      </c>
      <c r="M7" s="460">
        <v>25184</v>
      </c>
      <c r="N7" s="460">
        <v>52377</v>
      </c>
      <c r="O7" s="460">
        <v>27745</v>
      </c>
      <c r="P7" s="462">
        <v>80122</v>
      </c>
    </row>
    <row r="8" spans="1:30" ht="20.100000000000001" customHeight="1">
      <c r="B8" s="1025" t="s">
        <v>47</v>
      </c>
      <c r="C8" s="1026"/>
      <c r="D8" s="460">
        <v>39092</v>
      </c>
      <c r="E8" s="460">
        <v>33058</v>
      </c>
      <c r="F8" s="460">
        <v>72150</v>
      </c>
      <c r="G8" s="460">
        <v>48887</v>
      </c>
      <c r="H8" s="460">
        <v>121037</v>
      </c>
      <c r="I8" s="460">
        <v>63029</v>
      </c>
      <c r="J8" s="460">
        <v>111916</v>
      </c>
      <c r="K8" s="461">
        <v>184066</v>
      </c>
      <c r="L8" s="460">
        <v>62049</v>
      </c>
      <c r="M8" s="460">
        <v>62688</v>
      </c>
      <c r="N8" s="460">
        <v>124737</v>
      </c>
      <c r="O8" s="460">
        <v>64505</v>
      </c>
      <c r="P8" s="462">
        <v>189242</v>
      </c>
    </row>
    <row r="9" spans="1:30" ht="20.100000000000001" customHeight="1">
      <c r="B9" s="1027" t="s">
        <v>287</v>
      </c>
      <c r="C9" s="1028"/>
      <c r="D9" s="460">
        <v>64128</v>
      </c>
      <c r="E9" s="460">
        <v>64960</v>
      </c>
      <c r="F9" s="460">
        <v>129088</v>
      </c>
      <c r="G9" s="460">
        <v>84640</v>
      </c>
      <c r="H9" s="460">
        <v>213728</v>
      </c>
      <c r="I9" s="460">
        <v>96955</v>
      </c>
      <c r="J9" s="460">
        <v>181595</v>
      </c>
      <c r="K9" s="461">
        <v>310683</v>
      </c>
      <c r="L9" s="460">
        <v>79832</v>
      </c>
      <c r="M9" s="463">
        <v>85584</v>
      </c>
      <c r="N9" s="460">
        <v>165416</v>
      </c>
      <c r="O9" s="460">
        <v>87759</v>
      </c>
      <c r="P9" s="462">
        <v>253175</v>
      </c>
    </row>
    <row r="10" spans="1:30" ht="20.100000000000001" customHeight="1">
      <c r="B10" s="1037" t="s">
        <v>251</v>
      </c>
      <c r="C10" s="1038"/>
      <c r="D10" s="464">
        <v>49133</v>
      </c>
      <c r="E10" s="464">
        <v>55080</v>
      </c>
      <c r="F10" s="464">
        <v>104213</v>
      </c>
      <c r="G10" s="464">
        <v>44416</v>
      </c>
      <c r="H10" s="464">
        <v>148629</v>
      </c>
      <c r="I10" s="464">
        <v>58561</v>
      </c>
      <c r="J10" s="464">
        <v>102977</v>
      </c>
      <c r="K10" s="465">
        <v>207190</v>
      </c>
      <c r="L10" s="464">
        <v>38011</v>
      </c>
      <c r="M10" s="464">
        <v>43612</v>
      </c>
      <c r="N10" s="464">
        <v>81623</v>
      </c>
      <c r="O10" s="464">
        <v>28423</v>
      </c>
      <c r="P10" s="466">
        <v>110046</v>
      </c>
    </row>
    <row r="11" spans="1:30" ht="20.100000000000001" customHeight="1">
      <c r="B11" s="499"/>
      <c r="C11" s="487" t="s">
        <v>65</v>
      </c>
      <c r="D11" s="467">
        <v>5149</v>
      </c>
      <c r="E11" s="467">
        <v>7538</v>
      </c>
      <c r="F11" s="467">
        <v>12687</v>
      </c>
      <c r="G11" s="467">
        <v>6220</v>
      </c>
      <c r="H11" s="467">
        <v>18907</v>
      </c>
      <c r="I11" s="467">
        <v>8957</v>
      </c>
      <c r="J11" s="467">
        <v>15177</v>
      </c>
      <c r="K11" s="468">
        <v>27864</v>
      </c>
      <c r="L11" s="467">
        <v>7029</v>
      </c>
      <c r="M11" s="467">
        <v>5625</v>
      </c>
      <c r="N11" s="467">
        <v>12654</v>
      </c>
      <c r="O11" s="467">
        <v>3612</v>
      </c>
      <c r="P11" s="469">
        <v>16266</v>
      </c>
    </row>
    <row r="12" spans="1:30" ht="20.100000000000001" customHeight="1">
      <c r="B12" s="500"/>
      <c r="C12" s="488" t="s">
        <v>36</v>
      </c>
      <c r="D12" s="467">
        <v>0</v>
      </c>
      <c r="E12" s="467">
        <v>0</v>
      </c>
      <c r="F12" s="467">
        <v>0</v>
      </c>
      <c r="G12" s="467">
        <v>43</v>
      </c>
      <c r="H12" s="467">
        <v>43</v>
      </c>
      <c r="I12" s="467">
        <v>6</v>
      </c>
      <c r="J12" s="467">
        <v>49</v>
      </c>
      <c r="K12" s="468">
        <v>49</v>
      </c>
      <c r="L12" s="467">
        <v>53</v>
      </c>
      <c r="M12" s="467">
        <v>763</v>
      </c>
      <c r="N12" s="467">
        <v>816</v>
      </c>
      <c r="O12" s="467">
        <v>4</v>
      </c>
      <c r="P12" s="469">
        <v>820</v>
      </c>
    </row>
    <row r="13" spans="1:30" s="427" customFormat="1" ht="20.100000000000001" customHeight="1">
      <c r="B13" s="501"/>
      <c r="C13" s="489" t="s">
        <v>37</v>
      </c>
      <c r="D13" s="470">
        <v>43984</v>
      </c>
      <c r="E13" s="471">
        <v>47542</v>
      </c>
      <c r="F13" s="471">
        <v>91526</v>
      </c>
      <c r="G13" s="471">
        <v>38153</v>
      </c>
      <c r="H13" s="471">
        <v>129679</v>
      </c>
      <c r="I13" s="471">
        <v>49598</v>
      </c>
      <c r="J13" s="471">
        <v>87751</v>
      </c>
      <c r="K13" s="472">
        <v>179277</v>
      </c>
      <c r="L13" s="471">
        <v>30929</v>
      </c>
      <c r="M13" s="471">
        <v>37224</v>
      </c>
      <c r="N13" s="471">
        <v>68153</v>
      </c>
      <c r="O13" s="471">
        <v>24807</v>
      </c>
      <c r="P13" s="473">
        <v>92960</v>
      </c>
    </row>
    <row r="14" spans="1:30" s="427" customFormat="1" ht="20.100000000000001" customHeight="1">
      <c r="B14" s="1040" t="s">
        <v>62</v>
      </c>
      <c r="C14" s="1041"/>
      <c r="D14" s="464">
        <v>95219</v>
      </c>
      <c r="E14" s="464">
        <v>94593</v>
      </c>
      <c r="F14" s="464">
        <v>189812</v>
      </c>
      <c r="G14" s="464">
        <v>98058</v>
      </c>
      <c r="H14" s="464">
        <v>287870</v>
      </c>
      <c r="I14" s="464">
        <v>124674</v>
      </c>
      <c r="J14" s="464">
        <v>222732</v>
      </c>
      <c r="K14" s="465">
        <v>412544</v>
      </c>
      <c r="L14" s="464">
        <v>97355</v>
      </c>
      <c r="M14" s="464">
        <v>120669</v>
      </c>
      <c r="N14" s="464">
        <v>218024</v>
      </c>
      <c r="O14" s="464">
        <v>117517</v>
      </c>
      <c r="P14" s="466">
        <v>335541</v>
      </c>
    </row>
    <row r="15" spans="1:30" s="427" customFormat="1" ht="20.100000000000001" customHeight="1">
      <c r="B15" s="502"/>
      <c r="C15" s="490" t="s">
        <v>288</v>
      </c>
      <c r="D15" s="467">
        <v>6968</v>
      </c>
      <c r="E15" s="467">
        <v>6095</v>
      </c>
      <c r="F15" s="467">
        <v>13063</v>
      </c>
      <c r="G15" s="467">
        <v>8210</v>
      </c>
      <c r="H15" s="467">
        <v>21273</v>
      </c>
      <c r="I15" s="467">
        <v>11215</v>
      </c>
      <c r="J15" s="467">
        <v>19425</v>
      </c>
      <c r="K15" s="468">
        <v>32488</v>
      </c>
      <c r="L15" s="467">
        <v>9119</v>
      </c>
      <c r="M15" s="467">
        <v>17530</v>
      </c>
      <c r="N15" s="467">
        <v>26649</v>
      </c>
      <c r="O15" s="467">
        <v>14041</v>
      </c>
      <c r="P15" s="469">
        <v>40690</v>
      </c>
    </row>
    <row r="16" spans="1:30" s="427" customFormat="1" ht="20.100000000000001" customHeight="1">
      <c r="B16" s="503"/>
      <c r="C16" s="491" t="s">
        <v>289</v>
      </c>
      <c r="D16" s="467">
        <v>27473</v>
      </c>
      <c r="E16" s="467">
        <v>29363</v>
      </c>
      <c r="F16" s="467">
        <v>56836</v>
      </c>
      <c r="G16" s="467">
        <v>32031</v>
      </c>
      <c r="H16" s="467">
        <v>88867</v>
      </c>
      <c r="I16" s="467">
        <v>39767</v>
      </c>
      <c r="J16" s="467">
        <v>71798</v>
      </c>
      <c r="K16" s="468">
        <v>128634</v>
      </c>
      <c r="L16" s="467">
        <v>31210</v>
      </c>
      <c r="M16" s="467">
        <v>40357</v>
      </c>
      <c r="N16" s="467">
        <v>71567</v>
      </c>
      <c r="O16" s="467">
        <v>46882</v>
      </c>
      <c r="P16" s="469">
        <v>118449</v>
      </c>
    </row>
    <row r="17" spans="2:16" s="427" customFormat="1" ht="20.100000000000001" customHeight="1">
      <c r="B17" s="503"/>
      <c r="C17" s="491" t="s">
        <v>290</v>
      </c>
      <c r="D17" s="467">
        <v>38152</v>
      </c>
      <c r="E17" s="467">
        <v>32719</v>
      </c>
      <c r="F17" s="467">
        <v>70871</v>
      </c>
      <c r="G17" s="467">
        <v>36556</v>
      </c>
      <c r="H17" s="467">
        <v>107427</v>
      </c>
      <c r="I17" s="467">
        <v>43059</v>
      </c>
      <c r="J17" s="467">
        <v>79615</v>
      </c>
      <c r="K17" s="468">
        <v>150486</v>
      </c>
      <c r="L17" s="467">
        <v>41813</v>
      </c>
      <c r="M17" s="467">
        <v>45561</v>
      </c>
      <c r="N17" s="467">
        <v>87374</v>
      </c>
      <c r="O17" s="467">
        <v>42424</v>
      </c>
      <c r="P17" s="469">
        <v>129798</v>
      </c>
    </row>
    <row r="18" spans="2:16" s="427" customFormat="1" ht="20.100000000000001" customHeight="1">
      <c r="B18" s="503"/>
      <c r="C18" s="491" t="s">
        <v>78</v>
      </c>
      <c r="D18" s="467">
        <v>22521</v>
      </c>
      <c r="E18" s="467">
        <v>26285</v>
      </c>
      <c r="F18" s="467">
        <v>48806</v>
      </c>
      <c r="G18" s="467">
        <v>21103</v>
      </c>
      <c r="H18" s="467">
        <v>69909</v>
      </c>
      <c r="I18" s="467">
        <v>30466</v>
      </c>
      <c r="J18" s="467">
        <v>51569</v>
      </c>
      <c r="K18" s="468">
        <v>100375</v>
      </c>
      <c r="L18" s="467">
        <v>15180</v>
      </c>
      <c r="M18" s="467">
        <v>17127</v>
      </c>
      <c r="N18" s="467">
        <v>32307</v>
      </c>
      <c r="O18" s="467">
        <v>14032</v>
      </c>
      <c r="P18" s="469">
        <v>46339</v>
      </c>
    </row>
    <row r="19" spans="2:16" s="427" customFormat="1" ht="20.100000000000001" customHeight="1">
      <c r="B19" s="504"/>
      <c r="C19" s="492" t="s">
        <v>37</v>
      </c>
      <c r="D19" s="471">
        <v>105</v>
      </c>
      <c r="E19" s="471">
        <v>131</v>
      </c>
      <c r="F19" s="471">
        <v>236</v>
      </c>
      <c r="G19" s="471">
        <v>158</v>
      </c>
      <c r="H19" s="471">
        <v>394</v>
      </c>
      <c r="I19" s="471">
        <v>167</v>
      </c>
      <c r="J19" s="471">
        <v>325</v>
      </c>
      <c r="K19" s="472">
        <v>561</v>
      </c>
      <c r="L19" s="471">
        <v>33</v>
      </c>
      <c r="M19" s="471">
        <v>94</v>
      </c>
      <c r="N19" s="471">
        <v>127</v>
      </c>
      <c r="O19" s="471">
        <v>138</v>
      </c>
      <c r="P19" s="473">
        <v>265</v>
      </c>
    </row>
    <row r="20" spans="2:16" s="427" customFormat="1" ht="20.100000000000001" customHeight="1" thickBot="1">
      <c r="B20" s="1039" t="s">
        <v>124</v>
      </c>
      <c r="C20" s="1032"/>
      <c r="D20" s="474">
        <v>519461</v>
      </c>
      <c r="E20" s="474">
        <v>559619</v>
      </c>
      <c r="F20" s="474">
        <v>1079080</v>
      </c>
      <c r="G20" s="474">
        <v>626244</v>
      </c>
      <c r="H20" s="474">
        <v>1705324</v>
      </c>
      <c r="I20" s="474">
        <v>745441</v>
      </c>
      <c r="J20" s="474">
        <v>1371685</v>
      </c>
      <c r="K20" s="475">
        <v>2450765</v>
      </c>
      <c r="L20" s="474">
        <v>652095</v>
      </c>
      <c r="M20" s="474">
        <v>682830</v>
      </c>
      <c r="N20" s="474">
        <v>1334925</v>
      </c>
      <c r="O20" s="474">
        <v>683080</v>
      </c>
      <c r="P20" s="476">
        <v>2018005</v>
      </c>
    </row>
    <row r="21" spans="2:16" ht="20.100000000000001" customHeight="1" thickBot="1"/>
    <row r="22" spans="2:16" ht="20.100000000000001" customHeight="1" thickBot="1">
      <c r="D22" s="1046" t="s">
        <v>298</v>
      </c>
      <c r="E22" s="1047" t="e">
        <v>#REF!</v>
      </c>
      <c r="F22" s="1047" t="e">
        <v>#REF!</v>
      </c>
      <c r="G22" s="1047" t="e">
        <v>#REF!</v>
      </c>
      <c r="H22" s="1047" t="e">
        <v>#REF!</v>
      </c>
      <c r="I22" s="1047" t="e">
        <v>#REF!</v>
      </c>
      <c r="J22" s="1047" t="e">
        <v>#REF!</v>
      </c>
      <c r="K22" s="1047" t="e">
        <v>#REF!</v>
      </c>
      <c r="L22" s="1050" t="s">
        <v>299</v>
      </c>
      <c r="M22" s="1047" t="e">
        <v>#REF!</v>
      </c>
      <c r="N22" s="1047" t="e">
        <v>#REF!</v>
      </c>
      <c r="O22" s="1047" t="e">
        <v>#REF!</v>
      </c>
      <c r="P22" s="1051" t="e">
        <v>#REF!</v>
      </c>
    </row>
    <row r="23" spans="2:16" s="427" customFormat="1" ht="20.100000000000001" customHeight="1">
      <c r="B23" s="505"/>
      <c r="C23" s="493"/>
      <c r="D23" s="530" t="s">
        <v>92</v>
      </c>
      <c r="E23" s="531" t="s">
        <v>93</v>
      </c>
      <c r="F23" s="531" t="s">
        <v>38</v>
      </c>
      <c r="G23" s="531" t="s">
        <v>94</v>
      </c>
      <c r="H23" s="531" t="s">
        <v>39</v>
      </c>
      <c r="I23" s="531" t="s">
        <v>95</v>
      </c>
      <c r="J23" s="531" t="s">
        <v>40</v>
      </c>
      <c r="K23" s="532" t="s">
        <v>96</v>
      </c>
      <c r="L23" s="530" t="s">
        <v>92</v>
      </c>
      <c r="M23" s="531" t="s">
        <v>93</v>
      </c>
      <c r="N23" s="531" t="s">
        <v>38</v>
      </c>
      <c r="O23" s="533" t="s">
        <v>94</v>
      </c>
      <c r="P23" s="534" t="s">
        <v>39</v>
      </c>
    </row>
    <row r="24" spans="2:16" s="427" customFormat="1" ht="20.100000000000001" customHeight="1">
      <c r="B24" s="1048" t="s">
        <v>10</v>
      </c>
      <c r="C24" s="1049"/>
      <c r="D24" s="461">
        <v>2850</v>
      </c>
      <c r="E24" s="460">
        <v>12091</v>
      </c>
      <c r="F24" s="460">
        <v>14941</v>
      </c>
      <c r="G24" s="460">
        <v>14483</v>
      </c>
      <c r="H24" s="460">
        <v>29424</v>
      </c>
      <c r="I24" s="460">
        <v>9215</v>
      </c>
      <c r="J24" s="460">
        <v>23698</v>
      </c>
      <c r="K24" s="477">
        <v>38639</v>
      </c>
      <c r="L24" s="461">
        <v>18173</v>
      </c>
      <c r="M24" s="460">
        <v>867</v>
      </c>
      <c r="N24" s="460">
        <v>19040</v>
      </c>
      <c r="O24" s="477">
        <v>2704</v>
      </c>
      <c r="P24" s="462">
        <v>21744</v>
      </c>
    </row>
    <row r="25" spans="2:16" s="427" customFormat="1" ht="20.100000000000001" customHeight="1">
      <c r="B25" s="1025" t="s">
        <v>286</v>
      </c>
      <c r="C25" s="1026"/>
      <c r="D25" s="461">
        <v>-35103</v>
      </c>
      <c r="E25" s="460">
        <v>37544</v>
      </c>
      <c r="F25" s="460">
        <v>2441</v>
      </c>
      <c r="G25" s="460">
        <v>13625</v>
      </c>
      <c r="H25" s="460">
        <v>16066</v>
      </c>
      <c r="I25" s="460">
        <v>48745</v>
      </c>
      <c r="J25" s="460">
        <v>62370</v>
      </c>
      <c r="K25" s="477">
        <v>64811</v>
      </c>
      <c r="L25" s="461">
        <v>76357</v>
      </c>
      <c r="M25" s="460">
        <v>49399</v>
      </c>
      <c r="N25" s="460">
        <v>125756</v>
      </c>
      <c r="O25" s="477">
        <v>22611</v>
      </c>
      <c r="P25" s="462">
        <v>148367</v>
      </c>
    </row>
    <row r="26" spans="2:16" s="427" customFormat="1" ht="20.100000000000001" customHeight="1">
      <c r="B26" s="1025" t="s">
        <v>15</v>
      </c>
      <c r="C26" s="1026"/>
      <c r="D26" s="461">
        <v>-4105</v>
      </c>
      <c r="E26" s="460">
        <v>2974</v>
      </c>
      <c r="F26" s="460">
        <v>-1131</v>
      </c>
      <c r="G26" s="460">
        <v>2778</v>
      </c>
      <c r="H26" s="460">
        <v>1647</v>
      </c>
      <c r="I26" s="460">
        <v>533</v>
      </c>
      <c r="J26" s="460">
        <v>3311</v>
      </c>
      <c r="K26" s="477">
        <v>2180</v>
      </c>
      <c r="L26" s="461">
        <v>8429</v>
      </c>
      <c r="M26" s="460">
        <v>8083</v>
      </c>
      <c r="N26" s="460">
        <v>16512</v>
      </c>
      <c r="O26" s="477">
        <v>9318</v>
      </c>
      <c r="P26" s="462">
        <v>25830</v>
      </c>
    </row>
    <row r="27" spans="2:16" s="427" customFormat="1" ht="20.100000000000001" customHeight="1">
      <c r="B27" s="1025" t="s">
        <v>47</v>
      </c>
      <c r="C27" s="1026"/>
      <c r="D27" s="461">
        <v>9015</v>
      </c>
      <c r="E27" s="460">
        <v>-7830</v>
      </c>
      <c r="F27" s="460">
        <v>1185</v>
      </c>
      <c r="G27" s="460">
        <v>4684</v>
      </c>
      <c r="H27" s="460">
        <v>5869</v>
      </c>
      <c r="I27" s="460">
        <v>20772</v>
      </c>
      <c r="J27" s="460">
        <v>25456</v>
      </c>
      <c r="K27" s="477">
        <v>26641</v>
      </c>
      <c r="L27" s="461">
        <v>22957</v>
      </c>
      <c r="M27" s="460">
        <v>29630</v>
      </c>
      <c r="N27" s="460">
        <v>52587</v>
      </c>
      <c r="O27" s="477">
        <v>15618</v>
      </c>
      <c r="P27" s="462">
        <v>68205</v>
      </c>
    </row>
    <row r="28" spans="2:16" s="427" customFormat="1" ht="20.100000000000001" customHeight="1">
      <c r="B28" s="1027" t="s">
        <v>287</v>
      </c>
      <c r="C28" s="1028"/>
      <c r="D28" s="461">
        <v>1079</v>
      </c>
      <c r="E28" s="460">
        <v>-7507</v>
      </c>
      <c r="F28" s="460">
        <v>-6428</v>
      </c>
      <c r="G28" s="460">
        <v>1648</v>
      </c>
      <c r="H28" s="460">
        <v>-4780</v>
      </c>
      <c r="I28" s="460">
        <v>22177</v>
      </c>
      <c r="J28" s="460">
        <v>23825</v>
      </c>
      <c r="K28" s="477">
        <v>17397</v>
      </c>
      <c r="L28" s="461">
        <v>15704</v>
      </c>
      <c r="M28" s="460">
        <v>20624</v>
      </c>
      <c r="N28" s="460">
        <v>36328</v>
      </c>
      <c r="O28" s="477">
        <v>3119</v>
      </c>
      <c r="P28" s="462">
        <v>39447</v>
      </c>
    </row>
    <row r="29" spans="2:16" s="427" customFormat="1" ht="20.100000000000001" customHeight="1">
      <c r="B29" s="1029" t="s">
        <v>251</v>
      </c>
      <c r="C29" s="1030"/>
      <c r="D29" s="478">
        <v>-4525</v>
      </c>
      <c r="E29" s="479">
        <v>-6430</v>
      </c>
      <c r="F29" s="479">
        <v>-10955</v>
      </c>
      <c r="G29" s="479">
        <v>-6851</v>
      </c>
      <c r="H29" s="479">
        <v>-17806</v>
      </c>
      <c r="I29" s="479">
        <v>2353</v>
      </c>
      <c r="J29" s="479">
        <v>-4498</v>
      </c>
      <c r="K29" s="480">
        <v>-15453</v>
      </c>
      <c r="L29" s="478">
        <v>-11122</v>
      </c>
      <c r="M29" s="479">
        <v>-11468</v>
      </c>
      <c r="N29" s="479">
        <v>-22590</v>
      </c>
      <c r="O29" s="480">
        <v>-15993</v>
      </c>
      <c r="P29" s="484">
        <v>-38583</v>
      </c>
    </row>
    <row r="30" spans="2:16" s="427" customFormat="1" ht="20.100000000000001" customHeight="1">
      <c r="B30" s="506"/>
      <c r="C30" s="494" t="s">
        <v>101</v>
      </c>
      <c r="D30" s="468">
        <v>-1206</v>
      </c>
      <c r="E30" s="467">
        <v>2389</v>
      </c>
      <c r="F30" s="467">
        <v>1183</v>
      </c>
      <c r="G30" s="467">
        <v>-830</v>
      </c>
      <c r="H30" s="467">
        <v>353</v>
      </c>
      <c r="I30" s="467">
        <v>2726</v>
      </c>
      <c r="J30" s="467">
        <v>1896</v>
      </c>
      <c r="K30" s="481">
        <v>3079</v>
      </c>
      <c r="L30" s="468">
        <v>1880</v>
      </c>
      <c r="M30" s="467">
        <v>-1913</v>
      </c>
      <c r="N30" s="467">
        <v>-33</v>
      </c>
      <c r="O30" s="481">
        <v>-2608</v>
      </c>
      <c r="P30" s="469">
        <v>-2641</v>
      </c>
    </row>
    <row r="31" spans="2:16" s="427" customFormat="1" ht="20.100000000000001" customHeight="1">
      <c r="B31" s="506"/>
      <c r="C31" s="494" t="s">
        <v>142</v>
      </c>
      <c r="D31" s="468">
        <v>-249</v>
      </c>
      <c r="E31" s="467">
        <v>-363</v>
      </c>
      <c r="F31" s="467">
        <v>-612</v>
      </c>
      <c r="G31" s="467">
        <v>-200</v>
      </c>
      <c r="H31" s="467">
        <v>-812</v>
      </c>
      <c r="I31" s="467">
        <v>-995</v>
      </c>
      <c r="J31" s="467">
        <v>-1195</v>
      </c>
      <c r="K31" s="481">
        <v>-1807</v>
      </c>
      <c r="L31" s="468">
        <v>53</v>
      </c>
      <c r="M31" s="467">
        <v>763</v>
      </c>
      <c r="N31" s="467">
        <v>816</v>
      </c>
      <c r="O31" s="481">
        <v>-39</v>
      </c>
      <c r="P31" s="469">
        <v>777</v>
      </c>
    </row>
    <row r="32" spans="2:16" s="427" customFormat="1" ht="20.100000000000001" customHeight="1">
      <c r="B32" s="507"/>
      <c r="C32" s="495" t="s">
        <v>62</v>
      </c>
      <c r="D32" s="482">
        <v>-3070</v>
      </c>
      <c r="E32" s="471">
        <v>-8456</v>
      </c>
      <c r="F32" s="471">
        <v>-11526</v>
      </c>
      <c r="G32" s="471">
        <v>-5821</v>
      </c>
      <c r="H32" s="471">
        <v>-17347</v>
      </c>
      <c r="I32" s="471">
        <v>622</v>
      </c>
      <c r="J32" s="471">
        <v>-5199</v>
      </c>
      <c r="K32" s="482">
        <v>-16725</v>
      </c>
      <c r="L32" s="472">
        <v>-13055</v>
      </c>
      <c r="M32" s="471">
        <v>-10318</v>
      </c>
      <c r="N32" s="471">
        <v>-23373</v>
      </c>
      <c r="O32" s="482">
        <v>-13346</v>
      </c>
      <c r="P32" s="473">
        <v>-36719</v>
      </c>
    </row>
    <row r="33" spans="2:16" ht="20.100000000000001" customHeight="1">
      <c r="B33" s="1040" t="s">
        <v>62</v>
      </c>
      <c r="C33" s="1041"/>
      <c r="D33" s="478">
        <v>71</v>
      </c>
      <c r="E33" s="479">
        <v>-10266</v>
      </c>
      <c r="F33" s="479">
        <v>-10195</v>
      </c>
      <c r="G33" s="479">
        <v>-4947</v>
      </c>
      <c r="H33" s="479">
        <v>-15142</v>
      </c>
      <c r="I33" s="479">
        <v>38117</v>
      </c>
      <c r="J33" s="479">
        <v>33170</v>
      </c>
      <c r="K33" s="480">
        <v>22975</v>
      </c>
      <c r="L33" s="478">
        <v>2136</v>
      </c>
      <c r="M33" s="479">
        <v>26076</v>
      </c>
      <c r="N33" s="479">
        <v>28212</v>
      </c>
      <c r="O33" s="480">
        <v>19459</v>
      </c>
      <c r="P33" s="484">
        <v>47671</v>
      </c>
    </row>
    <row r="34" spans="2:16" ht="20.100000000000001" customHeight="1">
      <c r="B34" s="508"/>
      <c r="C34" s="496" t="s">
        <v>230</v>
      </c>
      <c r="D34" s="468">
        <v>-6720</v>
      </c>
      <c r="E34" s="467">
        <v>-2676</v>
      </c>
      <c r="F34" s="467">
        <v>-9396</v>
      </c>
      <c r="G34" s="467">
        <v>-3753</v>
      </c>
      <c r="H34" s="467">
        <v>-13149</v>
      </c>
      <c r="I34" s="467">
        <v>1381</v>
      </c>
      <c r="J34" s="467">
        <v>-2372</v>
      </c>
      <c r="K34" s="481">
        <v>-11768</v>
      </c>
      <c r="L34" s="468">
        <v>2151</v>
      </c>
      <c r="M34" s="467">
        <v>11435</v>
      </c>
      <c r="N34" s="467">
        <v>13586</v>
      </c>
      <c r="O34" s="481">
        <v>5831</v>
      </c>
      <c r="P34" s="469">
        <v>19417</v>
      </c>
    </row>
    <row r="35" spans="2:16" ht="20.100000000000001" customHeight="1">
      <c r="B35" s="509"/>
      <c r="C35" s="497" t="s">
        <v>291</v>
      </c>
      <c r="D35" s="468">
        <v>3691</v>
      </c>
      <c r="E35" s="467">
        <v>1353</v>
      </c>
      <c r="F35" s="467">
        <v>5044</v>
      </c>
      <c r="G35" s="467">
        <v>9117</v>
      </c>
      <c r="H35" s="467">
        <v>14161</v>
      </c>
      <c r="I35" s="467">
        <v>14592</v>
      </c>
      <c r="J35" s="467">
        <v>23709</v>
      </c>
      <c r="K35" s="481">
        <v>28753</v>
      </c>
      <c r="L35" s="468">
        <v>3737</v>
      </c>
      <c r="M35" s="467">
        <v>10994</v>
      </c>
      <c r="N35" s="467">
        <v>14731</v>
      </c>
      <c r="O35" s="481">
        <v>14851</v>
      </c>
      <c r="P35" s="469">
        <v>29582</v>
      </c>
    </row>
    <row r="36" spans="2:16" s="427" customFormat="1" ht="20.100000000000001" customHeight="1">
      <c r="B36" s="509"/>
      <c r="C36" s="497" t="s">
        <v>292</v>
      </c>
      <c r="D36" s="468">
        <v>-61</v>
      </c>
      <c r="E36" s="467">
        <v>-12150</v>
      </c>
      <c r="F36" s="467">
        <v>-12211</v>
      </c>
      <c r="G36" s="467">
        <v>-8868</v>
      </c>
      <c r="H36" s="467">
        <v>-21079</v>
      </c>
      <c r="I36" s="467">
        <v>15735</v>
      </c>
      <c r="J36" s="467">
        <v>6867</v>
      </c>
      <c r="K36" s="481">
        <v>-5344</v>
      </c>
      <c r="L36" s="468">
        <v>3661</v>
      </c>
      <c r="M36" s="467">
        <v>12842</v>
      </c>
      <c r="N36" s="467">
        <v>16503</v>
      </c>
      <c r="O36" s="481">
        <v>5868</v>
      </c>
      <c r="P36" s="469">
        <v>22371</v>
      </c>
    </row>
    <row r="37" spans="2:16" s="427" customFormat="1" ht="20.100000000000001" customHeight="1">
      <c r="B37" s="509"/>
      <c r="C37" s="497" t="s">
        <v>108</v>
      </c>
      <c r="D37" s="468">
        <v>3161</v>
      </c>
      <c r="E37" s="467">
        <v>3289</v>
      </c>
      <c r="F37" s="467">
        <v>6450</v>
      </c>
      <c r="G37" s="467">
        <v>-1508</v>
      </c>
      <c r="H37" s="467">
        <v>4942</v>
      </c>
      <c r="I37" s="467">
        <v>6320</v>
      </c>
      <c r="J37" s="467">
        <v>4812</v>
      </c>
      <c r="K37" s="481">
        <v>11262</v>
      </c>
      <c r="L37" s="468">
        <v>-7341</v>
      </c>
      <c r="M37" s="467">
        <v>-9158</v>
      </c>
      <c r="N37" s="467">
        <v>-16499</v>
      </c>
      <c r="O37" s="481">
        <v>-7071</v>
      </c>
      <c r="P37" s="469">
        <v>-23570</v>
      </c>
    </row>
    <row r="38" spans="2:16" s="427" customFormat="1" ht="20.100000000000001" customHeight="1">
      <c r="B38" s="510"/>
      <c r="C38" s="498" t="s">
        <v>104</v>
      </c>
      <c r="D38" s="472">
        <v>0</v>
      </c>
      <c r="E38" s="471">
        <v>-82</v>
      </c>
      <c r="F38" s="471">
        <v>-82</v>
      </c>
      <c r="G38" s="471">
        <v>65</v>
      </c>
      <c r="H38" s="471">
        <v>-17</v>
      </c>
      <c r="I38" s="471">
        <v>89</v>
      </c>
      <c r="J38" s="471">
        <v>154</v>
      </c>
      <c r="K38" s="482">
        <v>72</v>
      </c>
      <c r="L38" s="472">
        <v>-72</v>
      </c>
      <c r="M38" s="471">
        <v>-37</v>
      </c>
      <c r="N38" s="471">
        <v>-109</v>
      </c>
      <c r="O38" s="482">
        <v>-20</v>
      </c>
      <c r="P38" s="473">
        <v>-129</v>
      </c>
    </row>
    <row r="39" spans="2:16" s="427" customFormat="1" ht="20.100000000000001" customHeight="1" thickBot="1">
      <c r="B39" s="1031" t="s">
        <v>124</v>
      </c>
      <c r="C39" s="1032"/>
      <c r="D39" s="475">
        <v>-30718</v>
      </c>
      <c r="E39" s="474">
        <v>20576</v>
      </c>
      <c r="F39" s="474">
        <v>-10142</v>
      </c>
      <c r="G39" s="474">
        <v>25420</v>
      </c>
      <c r="H39" s="474">
        <v>15278</v>
      </c>
      <c r="I39" s="474">
        <v>141912</v>
      </c>
      <c r="J39" s="474">
        <v>167332</v>
      </c>
      <c r="K39" s="485">
        <v>157190</v>
      </c>
      <c r="L39" s="475">
        <v>132634</v>
      </c>
      <c r="M39" s="474">
        <v>123211</v>
      </c>
      <c r="N39" s="474">
        <v>255845</v>
      </c>
      <c r="O39" s="485">
        <v>56836</v>
      </c>
      <c r="P39" s="476">
        <v>312681</v>
      </c>
    </row>
    <row r="40" spans="2:16" s="427" customFormat="1">
      <c r="B40" s="486" t="s">
        <v>293</v>
      </c>
      <c r="C40" s="486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</row>
    <row r="41" spans="2:16" s="427" customFormat="1">
      <c r="B41" s="486"/>
      <c r="C41" s="486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</row>
  </sheetData>
  <mergeCells count="21">
    <mergeCell ref="D3:K3"/>
    <mergeCell ref="L3:P3"/>
    <mergeCell ref="D22:K22"/>
    <mergeCell ref="B24:C24"/>
    <mergeCell ref="L22:P22"/>
    <mergeCell ref="B14:C14"/>
    <mergeCell ref="B27:C27"/>
    <mergeCell ref="B28:C28"/>
    <mergeCell ref="B29:C29"/>
    <mergeCell ref="B39:C39"/>
    <mergeCell ref="B4:C4"/>
    <mergeCell ref="B26:C26"/>
    <mergeCell ref="B25:C25"/>
    <mergeCell ref="B5:C5"/>
    <mergeCell ref="B6:C6"/>
    <mergeCell ref="B7:C7"/>
    <mergeCell ref="B9:C9"/>
    <mergeCell ref="B10:C10"/>
    <mergeCell ref="B20:C20"/>
    <mergeCell ref="B8:C8"/>
    <mergeCell ref="B33:C33"/>
  </mergeCells>
  <phoneticPr fontId="14"/>
  <printOptions horizontalCentered="1"/>
  <pageMargins left="0" right="0" top="0.78740157480314965" bottom="0.39370078740157483" header="0.19685039370078741" footer="0.19685039370078741"/>
  <pageSetup paperSize="9" scale="70" orientation="landscape" r:id="rId1"/>
  <headerFooter scaleWithDoc="0" alignWithMargins="0"/>
  <rowBreaks count="1" manualBreakCount="1">
    <brk id="14" max="16383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600-B18F-4EE0-A99E-CD0C37ABC992}">
  <sheetPr>
    <pageSetUpPr fitToPage="1"/>
  </sheetPr>
  <dimension ref="A1:AM80"/>
  <sheetViews>
    <sheetView view="pageBreakPreview" zoomScale="60" zoomScaleNormal="85" workbookViewId="0">
      <selection activeCell="T22" sqref="T22:T23"/>
    </sheetView>
  </sheetViews>
  <sheetFormatPr defaultColWidth="9" defaultRowHeight="14.25" outlineLevelRow="1"/>
  <cols>
    <col min="1" max="1" width="2.125" style="1" customWidth="1"/>
    <col min="2" max="2" width="3.625" style="1" customWidth="1"/>
    <col min="3" max="3" width="15.625" style="1" customWidth="1"/>
    <col min="4" max="16" width="9.125" style="1" customWidth="1"/>
    <col min="17" max="17" width="11.625" style="1" customWidth="1"/>
    <col min="18" max="18" width="0.875" style="1" customWidth="1"/>
    <col min="19" max="19" width="4.375" customWidth="1"/>
    <col min="20" max="20" width="17.5" customWidth="1"/>
    <col min="28" max="31" width="9.125" bestFit="1" customWidth="1"/>
    <col min="32" max="32" width="9.75" bestFit="1" customWidth="1"/>
    <col min="34" max="34" width="13.875" customWidth="1"/>
    <col min="35" max="35" width="0.875" customWidth="1"/>
  </cols>
  <sheetData>
    <row r="1" spans="1:39" s="1" customFormat="1" ht="20.25" customHeight="1">
      <c r="A1" s="1055" t="s">
        <v>143</v>
      </c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5"/>
      <c r="N1" s="1055"/>
      <c r="O1" s="1055"/>
      <c r="P1" s="1055"/>
      <c r="Q1" s="1055"/>
      <c r="R1" s="1055"/>
    </row>
    <row r="2" spans="1:39" s="1" customFormat="1" ht="12" customHeight="1"/>
    <row r="3" spans="1:39" s="1" customFormat="1" ht="12.95" customHeight="1" thickBot="1">
      <c r="B3" s="72"/>
      <c r="C3" s="3"/>
      <c r="D3" s="3"/>
      <c r="E3" s="3"/>
      <c r="F3" s="3"/>
      <c r="K3" s="2"/>
      <c r="L3" s="2"/>
      <c r="M3" s="2"/>
      <c r="N3" s="2"/>
      <c r="O3" s="2"/>
      <c r="R3" s="160" t="s">
        <v>2</v>
      </c>
      <c r="AI3" s="160" t="s">
        <v>2</v>
      </c>
    </row>
    <row r="4" spans="1:39" ht="30" thickTop="1" thickBot="1">
      <c r="B4" s="1056" t="s">
        <v>144</v>
      </c>
      <c r="C4" s="1057"/>
      <c r="D4" s="167" t="s">
        <v>145</v>
      </c>
      <c r="E4" s="168" t="s">
        <v>141</v>
      </c>
      <c r="F4" s="169" t="s">
        <v>146</v>
      </c>
      <c r="G4" s="170" t="s">
        <v>147</v>
      </c>
      <c r="H4" s="168" t="s">
        <v>148</v>
      </c>
      <c r="I4" s="169" t="s">
        <v>149</v>
      </c>
      <c r="J4" s="170" t="s">
        <v>150</v>
      </c>
      <c r="K4" s="168" t="s">
        <v>126</v>
      </c>
      <c r="L4" s="169" t="s">
        <v>151</v>
      </c>
      <c r="M4" s="170" t="s">
        <v>152</v>
      </c>
      <c r="N4" s="168" t="s">
        <v>153</v>
      </c>
      <c r="O4" s="171" t="s">
        <v>154</v>
      </c>
      <c r="P4" s="172" t="s">
        <v>124</v>
      </c>
      <c r="Q4" s="173" t="s">
        <v>155</v>
      </c>
      <c r="S4" s="1056" t="s">
        <v>156</v>
      </c>
      <c r="T4" s="1057"/>
      <c r="U4" s="167" t="s">
        <v>138</v>
      </c>
      <c r="V4" s="168" t="s">
        <v>139</v>
      </c>
      <c r="W4" s="169" t="s">
        <v>140</v>
      </c>
      <c r="X4" s="170" t="s">
        <v>129</v>
      </c>
      <c r="Y4" s="168" t="s">
        <v>130</v>
      </c>
      <c r="Z4" s="169" t="s">
        <v>131</v>
      </c>
      <c r="AA4" s="170" t="s">
        <v>132</v>
      </c>
      <c r="AB4" s="168" t="s">
        <v>133</v>
      </c>
      <c r="AC4" s="169" t="s">
        <v>134</v>
      </c>
      <c r="AD4" s="170" t="s">
        <v>135</v>
      </c>
      <c r="AE4" s="169" t="s">
        <v>136</v>
      </c>
      <c r="AF4" s="169" t="s">
        <v>137</v>
      </c>
      <c r="AG4" s="174" t="s">
        <v>124</v>
      </c>
      <c r="AH4" s="173" t="s">
        <v>155</v>
      </c>
      <c r="AK4" t="s">
        <v>157</v>
      </c>
      <c r="AL4" t="s">
        <v>158</v>
      </c>
    </row>
    <row r="5" spans="1:39" ht="19.5" customHeight="1" thickTop="1">
      <c r="B5" s="1058" t="s">
        <v>119</v>
      </c>
      <c r="C5" s="175" t="s">
        <v>159</v>
      </c>
      <c r="D5" s="176">
        <v>4433</v>
      </c>
      <c r="E5" s="146">
        <v>4712</v>
      </c>
      <c r="F5" s="143">
        <v>5736</v>
      </c>
      <c r="G5" s="177">
        <v>5601</v>
      </c>
      <c r="H5" s="146">
        <v>3923</v>
      </c>
      <c r="I5" s="143">
        <v>5729</v>
      </c>
      <c r="J5" s="164"/>
      <c r="K5" s="165"/>
      <c r="L5" s="144"/>
      <c r="M5" s="164"/>
      <c r="N5" s="165"/>
      <c r="O5" s="178"/>
      <c r="P5" s="145"/>
      <c r="Q5" s="179">
        <f>Q8+P5</f>
        <v>168642</v>
      </c>
      <c r="S5" s="1058">
        <v>2024</v>
      </c>
      <c r="T5" s="180" t="s">
        <v>160</v>
      </c>
      <c r="U5" s="181"/>
      <c r="V5" s="156"/>
      <c r="W5" s="154"/>
      <c r="X5" s="182"/>
      <c r="Y5" s="156"/>
      <c r="Z5" s="154"/>
      <c r="AA5" s="183"/>
      <c r="AB5" s="184"/>
      <c r="AC5" s="185"/>
      <c r="AD5" s="183"/>
      <c r="AE5" s="185"/>
      <c r="AF5" s="185"/>
      <c r="AG5" s="186"/>
      <c r="AH5" s="187" t="e">
        <f>AH8+AG5</f>
        <v>#REF!</v>
      </c>
    </row>
    <row r="6" spans="1:39" ht="19.5" customHeight="1">
      <c r="B6" s="1059"/>
      <c r="C6" s="188" t="s">
        <v>161</v>
      </c>
      <c r="D6" s="189">
        <v>6507</v>
      </c>
      <c r="E6" s="149">
        <v>6655</v>
      </c>
      <c r="F6" s="147">
        <v>7898</v>
      </c>
      <c r="G6" s="190">
        <v>8066</v>
      </c>
      <c r="H6" s="149">
        <v>5790</v>
      </c>
      <c r="I6" s="147">
        <v>8336</v>
      </c>
      <c r="J6" s="191"/>
      <c r="K6" s="166"/>
      <c r="L6" s="192"/>
      <c r="M6" s="191"/>
      <c r="N6" s="166"/>
      <c r="O6" s="193"/>
      <c r="P6" s="148"/>
      <c r="Q6" s="194">
        <f>Q9+P6</f>
        <v>383512</v>
      </c>
      <c r="S6" s="1059"/>
      <c r="T6" s="188" t="s">
        <v>162</v>
      </c>
      <c r="U6" s="189"/>
      <c r="V6" s="149"/>
      <c r="W6" s="147"/>
      <c r="X6" s="190"/>
      <c r="Y6" s="149"/>
      <c r="Z6" s="147"/>
      <c r="AA6" s="191"/>
      <c r="AB6" s="166"/>
      <c r="AC6" s="192"/>
      <c r="AD6" s="191"/>
      <c r="AE6" s="192"/>
      <c r="AF6" s="192"/>
      <c r="AG6" s="195"/>
      <c r="AH6" s="194">
        <f>AH9+AG6</f>
        <v>741510</v>
      </c>
    </row>
    <row r="7" spans="1:39" ht="19.5" customHeight="1" thickBot="1">
      <c r="B7" s="1060"/>
      <c r="C7" s="196" t="s">
        <v>163</v>
      </c>
      <c r="D7" s="197">
        <f>IF(D5="","",D5/D6)</f>
        <v>0.68126632856923308</v>
      </c>
      <c r="E7" s="198">
        <f t="shared" ref="E7:Q7" si="0">IF(E5="","",E5/E6)</f>
        <v>0.70803906836964692</v>
      </c>
      <c r="F7" s="199">
        <f t="shared" si="0"/>
        <v>0.72625981261078754</v>
      </c>
      <c r="G7" s="200">
        <f>IF(G5="","",G5/G6)</f>
        <v>0.69439623109347881</v>
      </c>
      <c r="H7" s="198">
        <f t="shared" si="0"/>
        <v>0.67754749568221073</v>
      </c>
      <c r="I7" s="199">
        <f t="shared" si="0"/>
        <v>0.68726007677543188</v>
      </c>
      <c r="J7" s="201" t="str">
        <f t="shared" si="0"/>
        <v/>
      </c>
      <c r="K7" s="202" t="str">
        <f t="shared" si="0"/>
        <v/>
      </c>
      <c r="L7" s="203" t="str">
        <f t="shared" si="0"/>
        <v/>
      </c>
      <c r="M7" s="201" t="str">
        <f t="shared" si="0"/>
        <v/>
      </c>
      <c r="N7" s="202" t="str">
        <f t="shared" si="0"/>
        <v/>
      </c>
      <c r="O7" s="204" t="str">
        <f t="shared" si="0"/>
        <v/>
      </c>
      <c r="P7" s="205" t="str">
        <f t="shared" si="0"/>
        <v/>
      </c>
      <c r="Q7" s="382">
        <f t="shared" si="0"/>
        <v>0.43973069943052628</v>
      </c>
      <c r="S7" s="1061"/>
      <c r="T7" s="206" t="s">
        <v>163</v>
      </c>
      <c r="U7" s="197" t="str">
        <f>IF(U5="","",U5/U6)</f>
        <v/>
      </c>
      <c r="V7" s="198" t="str">
        <f t="shared" ref="V7:AH7" si="1">IF(V5="","",V5/V6)</f>
        <v/>
      </c>
      <c r="W7" s="199" t="str">
        <f t="shared" si="1"/>
        <v/>
      </c>
      <c r="X7" s="200" t="str">
        <f t="shared" si="1"/>
        <v/>
      </c>
      <c r="Y7" s="198" t="str">
        <f t="shared" si="1"/>
        <v/>
      </c>
      <c r="Z7" s="199" t="str">
        <f t="shared" si="1"/>
        <v/>
      </c>
      <c r="AA7" s="201" t="str">
        <f t="shared" si="1"/>
        <v/>
      </c>
      <c r="AB7" s="202" t="str">
        <f t="shared" si="1"/>
        <v/>
      </c>
      <c r="AC7" s="203" t="str">
        <f t="shared" si="1"/>
        <v/>
      </c>
      <c r="AD7" s="201" t="str">
        <f t="shared" si="1"/>
        <v/>
      </c>
      <c r="AE7" s="203" t="str">
        <f t="shared" si="1"/>
        <v/>
      </c>
      <c r="AF7" s="203" t="str">
        <f t="shared" si="1"/>
        <v/>
      </c>
      <c r="AG7" s="207" t="str">
        <f t="shared" si="1"/>
        <v/>
      </c>
      <c r="AH7" s="382" t="e">
        <f t="shared" si="1"/>
        <v>#REF!</v>
      </c>
    </row>
    <row r="8" spans="1:39" ht="19.5" customHeight="1" thickTop="1">
      <c r="B8" s="1058" t="s">
        <v>100</v>
      </c>
      <c r="C8" s="175" t="s">
        <v>159</v>
      </c>
      <c r="D8" s="176">
        <v>1706</v>
      </c>
      <c r="E8" s="146">
        <v>1484</v>
      </c>
      <c r="F8" s="143">
        <v>2092</v>
      </c>
      <c r="G8" s="177">
        <v>3110</v>
      </c>
      <c r="H8" s="146">
        <v>2924</v>
      </c>
      <c r="I8" s="143">
        <v>3703</v>
      </c>
      <c r="J8" s="164">
        <v>3404</v>
      </c>
      <c r="K8" s="165">
        <v>3088</v>
      </c>
      <c r="L8" s="144">
        <v>1504</v>
      </c>
      <c r="M8" s="164">
        <v>565</v>
      </c>
      <c r="N8" s="165">
        <v>277</v>
      </c>
      <c r="O8" s="178">
        <v>339</v>
      </c>
      <c r="P8" s="145">
        <f>SUM(D8:O8)</f>
        <v>24196</v>
      </c>
      <c r="Q8" s="179">
        <f>Q11+P8</f>
        <v>168642</v>
      </c>
      <c r="S8" s="1062">
        <v>2023</v>
      </c>
      <c r="T8" s="208" t="s">
        <v>160</v>
      </c>
      <c r="U8" s="209">
        <v>545</v>
      </c>
      <c r="V8" s="210">
        <v>929</v>
      </c>
      <c r="W8" s="211">
        <v>103</v>
      </c>
      <c r="X8" s="212">
        <v>370</v>
      </c>
      <c r="Y8" s="210">
        <v>1150</v>
      </c>
      <c r="Z8" s="211">
        <v>1200</v>
      </c>
      <c r="AA8" s="213">
        <v>1200</v>
      </c>
      <c r="AB8" s="214">
        <v>1639</v>
      </c>
      <c r="AC8" s="215">
        <v>550</v>
      </c>
      <c r="AD8" s="213"/>
      <c r="AE8" s="215"/>
      <c r="AF8" s="215"/>
      <c r="AG8" s="216">
        <f>SUM(U8:AF8)</f>
        <v>7686</v>
      </c>
      <c r="AH8" s="187" t="e">
        <f>AH11+AG8</f>
        <v>#REF!</v>
      </c>
    </row>
    <row r="9" spans="1:39" ht="19.5" customHeight="1">
      <c r="B9" s="1059"/>
      <c r="C9" s="188" t="s">
        <v>161</v>
      </c>
      <c r="D9" s="189">
        <v>3057</v>
      </c>
      <c r="E9" s="149">
        <v>2577</v>
      </c>
      <c r="F9" s="147">
        <v>3544</v>
      </c>
      <c r="G9" s="190">
        <v>6359</v>
      </c>
      <c r="H9" s="149">
        <v>5275</v>
      </c>
      <c r="I9" s="147">
        <v>5854</v>
      </c>
      <c r="J9" s="191">
        <v>4446</v>
      </c>
      <c r="K9" s="166">
        <v>3648</v>
      </c>
      <c r="L9" s="192">
        <v>4037</v>
      </c>
      <c r="M9" s="191">
        <v>3511</v>
      </c>
      <c r="N9" s="166">
        <v>4539</v>
      </c>
      <c r="O9" s="193">
        <v>5350</v>
      </c>
      <c r="P9" s="148">
        <f>SUM(D9:O9)</f>
        <v>52197</v>
      </c>
      <c r="Q9" s="194">
        <f>Q12+P9</f>
        <v>383512</v>
      </c>
      <c r="S9" s="1059"/>
      <c r="T9" s="188" t="s">
        <v>162</v>
      </c>
      <c r="U9" s="189">
        <v>17603</v>
      </c>
      <c r="V9" s="149">
        <v>36757</v>
      </c>
      <c r="W9" s="147">
        <v>46904</v>
      </c>
      <c r="X9" s="190">
        <v>21917</v>
      </c>
      <c r="Y9" s="149">
        <v>28134</v>
      </c>
      <c r="Z9" s="147">
        <v>36466</v>
      </c>
      <c r="AA9" s="191">
        <v>29591</v>
      </c>
      <c r="AB9" s="166">
        <v>25897</v>
      </c>
      <c r="AC9" s="192">
        <v>29703</v>
      </c>
      <c r="AD9" s="191"/>
      <c r="AE9" s="192"/>
      <c r="AF9" s="192"/>
      <c r="AG9" s="195">
        <f>SUM(U9:AF9)</f>
        <v>272972</v>
      </c>
      <c r="AH9" s="194">
        <f>AH12+AG9</f>
        <v>741510</v>
      </c>
      <c r="AM9" s="110"/>
    </row>
    <row r="10" spans="1:39" ht="19.5" customHeight="1" thickBot="1">
      <c r="B10" s="1060"/>
      <c r="C10" s="196" t="s">
        <v>163</v>
      </c>
      <c r="D10" s="197">
        <f>IF(D8="","",D8/D9)</f>
        <v>0.5580634609093883</v>
      </c>
      <c r="E10" s="198">
        <f t="shared" ref="E10:Q10" si="2">IF(E8="","",E8/E9)</f>
        <v>0.57586340706247574</v>
      </c>
      <c r="F10" s="199">
        <f t="shared" si="2"/>
        <v>0.59029345372460496</v>
      </c>
      <c r="G10" s="200">
        <f>IF(G8="","",G8/G9)</f>
        <v>0.48907060858625567</v>
      </c>
      <c r="H10" s="198">
        <f t="shared" si="2"/>
        <v>0.5543127962085308</v>
      </c>
      <c r="I10" s="199">
        <f t="shared" si="2"/>
        <v>0.63255893406217967</v>
      </c>
      <c r="J10" s="201">
        <f t="shared" si="2"/>
        <v>0.76563202878992354</v>
      </c>
      <c r="K10" s="202">
        <f t="shared" si="2"/>
        <v>0.84649122807017541</v>
      </c>
      <c r="L10" s="203">
        <f t="shared" si="2"/>
        <v>0.37255387664107009</v>
      </c>
      <c r="M10" s="201">
        <f t="shared" si="2"/>
        <v>0.16092281401310168</v>
      </c>
      <c r="N10" s="202">
        <f t="shared" si="2"/>
        <v>6.1026657854152899E-2</v>
      </c>
      <c r="O10" s="204">
        <f t="shared" si="2"/>
        <v>6.3364485981308408E-2</v>
      </c>
      <c r="P10" s="205">
        <f t="shared" si="2"/>
        <v>0.46355154510795638</v>
      </c>
      <c r="Q10" s="382">
        <f t="shared" si="2"/>
        <v>0.43973069943052628</v>
      </c>
      <c r="S10" s="1060"/>
      <c r="T10" s="196" t="s">
        <v>163</v>
      </c>
      <c r="U10" s="197">
        <f>IF(U8="","",U8/U9)</f>
        <v>3.0960631710503891E-2</v>
      </c>
      <c r="V10" s="198">
        <f t="shared" ref="V10:AH10" si="3">IF(V8="","",V8/V9)</f>
        <v>2.5274097450825692E-2</v>
      </c>
      <c r="W10" s="199">
        <f t="shared" si="3"/>
        <v>2.1959747569503668E-3</v>
      </c>
      <c r="X10" s="200">
        <f t="shared" si="3"/>
        <v>1.688187251904914E-2</v>
      </c>
      <c r="Y10" s="198">
        <f t="shared" si="3"/>
        <v>4.0875808630127249E-2</v>
      </c>
      <c r="Z10" s="199">
        <f t="shared" si="3"/>
        <v>3.2907365765370483E-2</v>
      </c>
      <c r="AA10" s="201">
        <f t="shared" si="3"/>
        <v>4.0552870805312426E-2</v>
      </c>
      <c r="AB10" s="202">
        <f t="shared" si="3"/>
        <v>6.3289184075375524E-2</v>
      </c>
      <c r="AC10" s="203">
        <f t="shared" si="3"/>
        <v>1.8516648150018515E-2</v>
      </c>
      <c r="AD10" s="201" t="str">
        <f t="shared" si="3"/>
        <v/>
      </c>
      <c r="AE10" s="203" t="str">
        <f t="shared" si="3"/>
        <v/>
      </c>
      <c r="AF10" s="203" t="str">
        <f t="shared" si="3"/>
        <v/>
      </c>
      <c r="AG10" s="207">
        <f t="shared" si="3"/>
        <v>2.8156734024002462E-2</v>
      </c>
      <c r="AH10" s="382" t="e">
        <f t="shared" si="3"/>
        <v>#REF!</v>
      </c>
    </row>
    <row r="11" spans="1:39" ht="19.5" customHeight="1">
      <c r="B11" s="1052">
        <v>2021</v>
      </c>
      <c r="C11" s="217" t="s">
        <v>159</v>
      </c>
      <c r="D11" s="181">
        <v>1660</v>
      </c>
      <c r="E11" s="156">
        <v>1881</v>
      </c>
      <c r="F11" s="154">
        <v>2428</v>
      </c>
      <c r="G11" s="182">
        <v>2859</v>
      </c>
      <c r="H11" s="156">
        <v>2462</v>
      </c>
      <c r="I11" s="154">
        <v>3690</v>
      </c>
      <c r="J11" s="183">
        <v>2065</v>
      </c>
      <c r="K11" s="184">
        <v>1855</v>
      </c>
      <c r="L11" s="185">
        <v>1822</v>
      </c>
      <c r="M11" s="183">
        <v>2765</v>
      </c>
      <c r="N11" s="184">
        <v>3292</v>
      </c>
      <c r="O11" s="218">
        <v>4030</v>
      </c>
      <c r="P11" s="155">
        <f t="shared" ref="P11:P12" si="4">SUM(D11:O11)</f>
        <v>30809</v>
      </c>
      <c r="Q11" s="219">
        <f>SUM(P11,Q14)</f>
        <v>144446</v>
      </c>
      <c r="S11" s="1062">
        <v>2022</v>
      </c>
      <c r="T11" s="208" t="s">
        <v>160</v>
      </c>
      <c r="U11" s="213">
        <v>1988</v>
      </c>
      <c r="V11" s="214" t="e">
        <f>#REF!</f>
        <v>#REF!</v>
      </c>
      <c r="W11" s="220" t="e">
        <f>#REF!</f>
        <v>#REF!</v>
      </c>
      <c r="X11" s="212">
        <v>1347</v>
      </c>
      <c r="Y11" s="210">
        <v>1908</v>
      </c>
      <c r="Z11" s="211">
        <v>1800</v>
      </c>
      <c r="AA11" s="213">
        <v>1407</v>
      </c>
      <c r="AB11" s="214">
        <v>2718</v>
      </c>
      <c r="AC11" s="215">
        <v>2860</v>
      </c>
      <c r="AD11" s="213">
        <v>1291</v>
      </c>
      <c r="AE11" s="215">
        <v>454</v>
      </c>
      <c r="AF11" s="215">
        <v>332</v>
      </c>
      <c r="AG11" s="216" t="e">
        <f>SUM(U11:AF11)</f>
        <v>#REF!</v>
      </c>
      <c r="AH11" s="187" t="e">
        <f>AH14+AG11</f>
        <v>#REF!</v>
      </c>
      <c r="AK11" s="110">
        <f>SUM(D11:O11)-P11</f>
        <v>0</v>
      </c>
      <c r="AL11" s="110" t="e">
        <f>SUM(U11:AF11)-AG11</f>
        <v>#REF!</v>
      </c>
    </row>
    <row r="12" spans="1:39" ht="19.5" customHeight="1">
      <c r="B12" s="1059"/>
      <c r="C12" s="188" t="s">
        <v>161</v>
      </c>
      <c r="D12" s="189">
        <v>3342</v>
      </c>
      <c r="E12" s="149">
        <v>3460</v>
      </c>
      <c r="F12" s="147">
        <v>4269</v>
      </c>
      <c r="G12" s="190">
        <v>5329</v>
      </c>
      <c r="H12" s="149">
        <v>4303</v>
      </c>
      <c r="I12" s="147">
        <v>6828</v>
      </c>
      <c r="J12" s="191">
        <v>3978</v>
      </c>
      <c r="K12" s="166">
        <v>3219</v>
      </c>
      <c r="L12" s="192">
        <v>3014</v>
      </c>
      <c r="M12" s="191">
        <v>4712</v>
      </c>
      <c r="N12" s="166">
        <v>5981</v>
      </c>
      <c r="O12" s="193">
        <v>8022</v>
      </c>
      <c r="P12" s="148">
        <f t="shared" si="4"/>
        <v>56457</v>
      </c>
      <c r="Q12" s="194">
        <f>SUM(P12,Q15)</f>
        <v>331315</v>
      </c>
      <c r="S12" s="1059"/>
      <c r="T12" s="188" t="s">
        <v>162</v>
      </c>
      <c r="U12" s="191">
        <v>49982</v>
      </c>
      <c r="V12" s="166">
        <v>28519</v>
      </c>
      <c r="W12" s="193">
        <v>30240</v>
      </c>
      <c r="X12" s="190">
        <v>22123</v>
      </c>
      <c r="Y12" s="149">
        <v>32870</v>
      </c>
      <c r="Z12" s="147">
        <v>46828</v>
      </c>
      <c r="AA12" s="191">
        <v>43942</v>
      </c>
      <c r="AB12" s="166">
        <v>47837</v>
      </c>
      <c r="AC12" s="192">
        <v>45859</v>
      </c>
      <c r="AD12" s="191">
        <v>40403</v>
      </c>
      <c r="AE12" s="192">
        <v>17262</v>
      </c>
      <c r="AF12" s="192">
        <v>12181</v>
      </c>
      <c r="AG12" s="195">
        <f>SUM(U12:AF12)</f>
        <v>418046</v>
      </c>
      <c r="AH12" s="194">
        <f>AH15+AG12</f>
        <v>468538</v>
      </c>
      <c r="AK12" s="110">
        <f>SUM(D12:O12)-P12</f>
        <v>0</v>
      </c>
      <c r="AL12" s="110">
        <f>SUM(U12:AF12)-AG12</f>
        <v>0</v>
      </c>
      <c r="AM12" s="110"/>
    </row>
    <row r="13" spans="1:39" ht="19.5" customHeight="1" thickBot="1">
      <c r="B13" s="1060"/>
      <c r="C13" s="196" t="s">
        <v>163</v>
      </c>
      <c r="D13" s="197">
        <f>IF(D11="","",D11/D12)</f>
        <v>0.4967085577498504</v>
      </c>
      <c r="E13" s="198">
        <f t="shared" ref="E13:Q13" si="5">IF(E11="","",E11/E12)</f>
        <v>0.54364161849710979</v>
      </c>
      <c r="F13" s="199">
        <f t="shared" si="5"/>
        <v>0.5687514640431014</v>
      </c>
      <c r="G13" s="200">
        <f t="shared" si="5"/>
        <v>0.53649840495402512</v>
      </c>
      <c r="H13" s="198">
        <f t="shared" si="5"/>
        <v>0.57215895886590751</v>
      </c>
      <c r="I13" s="199">
        <f t="shared" si="5"/>
        <v>0.54042179261862922</v>
      </c>
      <c r="J13" s="201">
        <f t="shared" si="5"/>
        <v>0.51910507792860738</v>
      </c>
      <c r="K13" s="202">
        <f t="shared" si="5"/>
        <v>0.57626592109350727</v>
      </c>
      <c r="L13" s="203">
        <f t="shared" si="5"/>
        <v>0.60451227604512281</v>
      </c>
      <c r="M13" s="201">
        <f t="shared" si="5"/>
        <v>0.58679966044142617</v>
      </c>
      <c r="N13" s="202">
        <f t="shared" si="5"/>
        <v>0.55040963049657243</v>
      </c>
      <c r="O13" s="204">
        <f t="shared" si="5"/>
        <v>0.50236848666168032</v>
      </c>
      <c r="P13" s="205">
        <f t="shared" si="5"/>
        <v>0.54570735249836155</v>
      </c>
      <c r="Q13" s="382">
        <f t="shared" si="5"/>
        <v>0.43597784585666211</v>
      </c>
      <c r="S13" s="1060"/>
      <c r="T13" s="196" t="s">
        <v>163</v>
      </c>
      <c r="U13" s="197">
        <f>IF(U11="","",U11/U12)</f>
        <v>3.9774318754751709E-2</v>
      </c>
      <c r="V13" s="198" t="e">
        <f t="shared" ref="V13:AH13" si="6">IF(V11="","",V11/V12)</f>
        <v>#REF!</v>
      </c>
      <c r="W13" s="199" t="e">
        <f t="shared" si="6"/>
        <v>#REF!</v>
      </c>
      <c r="X13" s="200">
        <f t="shared" si="6"/>
        <v>6.0886859829137094E-2</v>
      </c>
      <c r="Y13" s="198">
        <f t="shared" si="6"/>
        <v>5.8046851232126558E-2</v>
      </c>
      <c r="Z13" s="199">
        <f t="shared" si="6"/>
        <v>3.8438541043819933E-2</v>
      </c>
      <c r="AA13" s="201">
        <f t="shared" si="6"/>
        <v>3.2019480223931543E-2</v>
      </c>
      <c r="AB13" s="202">
        <f t="shared" si="6"/>
        <v>5.681794426908042E-2</v>
      </c>
      <c r="AC13" s="203">
        <f t="shared" si="6"/>
        <v>6.2365075557687694E-2</v>
      </c>
      <c r="AD13" s="201">
        <f t="shared" si="6"/>
        <v>3.1953072791624383E-2</v>
      </c>
      <c r="AE13" s="203">
        <f t="shared" si="6"/>
        <v>2.6300544548719731E-2</v>
      </c>
      <c r="AF13" s="203">
        <f t="shared" si="6"/>
        <v>2.7255561940727362E-2</v>
      </c>
      <c r="AG13" s="207" t="e">
        <f t="shared" si="6"/>
        <v>#REF!</v>
      </c>
      <c r="AH13" s="382" t="e">
        <f t="shared" si="6"/>
        <v>#REF!</v>
      </c>
      <c r="AK13" s="110"/>
    </row>
    <row r="14" spans="1:39" ht="19.5" customHeight="1">
      <c r="B14" s="1052">
        <v>2020</v>
      </c>
      <c r="C14" s="217" t="s">
        <v>159</v>
      </c>
      <c r="D14" s="181">
        <v>1121</v>
      </c>
      <c r="E14" s="156">
        <v>1382</v>
      </c>
      <c r="F14" s="154">
        <v>2372</v>
      </c>
      <c r="G14" s="182">
        <v>3623</v>
      </c>
      <c r="H14" s="156">
        <v>2923</v>
      </c>
      <c r="I14" s="154">
        <v>3344</v>
      </c>
      <c r="J14" s="183">
        <v>2058</v>
      </c>
      <c r="K14" s="184">
        <v>2228</v>
      </c>
      <c r="L14" s="185">
        <v>2443</v>
      </c>
      <c r="M14" s="183">
        <v>3033</v>
      </c>
      <c r="N14" s="184">
        <v>3207</v>
      </c>
      <c r="O14" s="218">
        <v>4577</v>
      </c>
      <c r="P14" s="155">
        <f>SUM(D14:O14)</f>
        <v>32311</v>
      </c>
      <c r="Q14" s="219">
        <f>SUM(P14,Q17)</f>
        <v>113637</v>
      </c>
      <c r="S14" s="1063">
        <v>2021</v>
      </c>
      <c r="T14" s="221" t="s">
        <v>159</v>
      </c>
      <c r="U14" s="181"/>
      <c r="V14" s="156"/>
      <c r="W14" s="154"/>
      <c r="X14" s="182"/>
      <c r="Y14" s="156"/>
      <c r="Z14" s="154"/>
      <c r="AA14" s="183"/>
      <c r="AB14" s="184"/>
      <c r="AC14" s="185"/>
      <c r="AD14" s="183"/>
      <c r="AE14" s="185"/>
      <c r="AF14" s="185">
        <v>1960</v>
      </c>
      <c r="AG14" s="186">
        <f t="shared" ref="AG14:AG15" si="7">SUM(U14:AF14)</f>
        <v>1960</v>
      </c>
      <c r="AH14" s="219">
        <f>SUM(AG14,AH17)</f>
        <v>1960</v>
      </c>
      <c r="AK14" s="110">
        <f>SUM(D14:O14)-P14</f>
        <v>0</v>
      </c>
    </row>
    <row r="15" spans="1:39" ht="26.45" customHeight="1">
      <c r="B15" s="1059"/>
      <c r="C15" s="188" t="s">
        <v>161</v>
      </c>
      <c r="D15" s="189">
        <v>2741</v>
      </c>
      <c r="E15" s="149">
        <v>3012</v>
      </c>
      <c r="F15" s="147">
        <v>5288</v>
      </c>
      <c r="G15" s="190">
        <v>7686</v>
      </c>
      <c r="H15" s="149">
        <v>5055</v>
      </c>
      <c r="I15" s="147">
        <v>6353</v>
      </c>
      <c r="J15" s="191">
        <v>4309</v>
      </c>
      <c r="K15" s="166">
        <v>4433</v>
      </c>
      <c r="L15" s="192">
        <v>5213</v>
      </c>
      <c r="M15" s="191">
        <v>5700</v>
      </c>
      <c r="N15" s="166">
        <v>6305</v>
      </c>
      <c r="O15" s="193">
        <v>9207</v>
      </c>
      <c r="P15" s="148">
        <f>SUM(D15:O15)</f>
        <v>65302</v>
      </c>
      <c r="Q15" s="194">
        <f>SUM(P15,Q18)</f>
        <v>274858</v>
      </c>
      <c r="S15" s="1064"/>
      <c r="T15" s="188" t="s">
        <v>162</v>
      </c>
      <c r="U15" s="189"/>
      <c r="V15" s="149"/>
      <c r="W15" s="147"/>
      <c r="X15" s="190"/>
      <c r="Y15" s="149"/>
      <c r="Z15" s="147"/>
      <c r="AA15" s="191"/>
      <c r="AB15" s="166"/>
      <c r="AC15" s="192"/>
      <c r="AD15" s="191"/>
      <c r="AE15" s="192"/>
      <c r="AF15" s="192">
        <v>50492</v>
      </c>
      <c r="AG15" s="195">
        <f t="shared" si="7"/>
        <v>50492</v>
      </c>
      <c r="AH15" s="194">
        <f>SUM(AG15)</f>
        <v>50492</v>
      </c>
      <c r="AK15" s="110">
        <f>SUM(D15:O15)-P15</f>
        <v>0</v>
      </c>
    </row>
    <row r="16" spans="1:39" ht="19.5" customHeight="1" thickBot="1">
      <c r="B16" s="1060"/>
      <c r="C16" s="196" t="s">
        <v>163</v>
      </c>
      <c r="D16" s="197">
        <f>IF(D14="","",D14/D15)</f>
        <v>0.40897482670558188</v>
      </c>
      <c r="E16" s="198">
        <f t="shared" ref="E16:O16" si="8">IF(E14="","",E14/E15)</f>
        <v>0.4588313413014608</v>
      </c>
      <c r="F16" s="199">
        <f t="shared" si="8"/>
        <v>0.44856278366111951</v>
      </c>
      <c r="G16" s="200">
        <f t="shared" si="8"/>
        <v>0.47137652875357794</v>
      </c>
      <c r="H16" s="198">
        <f t="shared" si="8"/>
        <v>0.57823936696340261</v>
      </c>
      <c r="I16" s="199">
        <f t="shared" si="8"/>
        <v>0.52636549661577203</v>
      </c>
      <c r="J16" s="201">
        <f t="shared" si="8"/>
        <v>0.47760501276398237</v>
      </c>
      <c r="K16" s="202">
        <f t="shared" si="8"/>
        <v>0.50259418001353484</v>
      </c>
      <c r="L16" s="203">
        <f t="shared" si="8"/>
        <v>0.4686361020525609</v>
      </c>
      <c r="M16" s="201">
        <f t="shared" si="8"/>
        <v>0.53210526315789475</v>
      </c>
      <c r="N16" s="202">
        <f t="shared" si="8"/>
        <v>0.5086439333862014</v>
      </c>
      <c r="O16" s="204">
        <f t="shared" si="8"/>
        <v>0.49712175518627133</v>
      </c>
      <c r="P16" s="205">
        <f>IF(P14="","",P14/P15)</f>
        <v>0.49479342133472176</v>
      </c>
      <c r="Q16" s="382">
        <f t="shared" ref="Q16" si="9">IF(Q14="","",Q14/Q15)</f>
        <v>0.41343893937960691</v>
      </c>
      <c r="S16" s="1065"/>
      <c r="T16" s="196" t="s">
        <v>163</v>
      </c>
      <c r="U16" s="197" t="str">
        <f>IF(U14="","",U14/U15)</f>
        <v/>
      </c>
      <c r="V16" s="198" t="str">
        <f t="shared" ref="V16:AH16" si="10">IF(V14="","",V14/V15)</f>
        <v/>
      </c>
      <c r="W16" s="199" t="str">
        <f t="shared" si="10"/>
        <v/>
      </c>
      <c r="X16" s="200" t="str">
        <f t="shared" si="10"/>
        <v/>
      </c>
      <c r="Y16" s="198" t="str">
        <f t="shared" si="10"/>
        <v/>
      </c>
      <c r="Z16" s="199" t="str">
        <f t="shared" si="10"/>
        <v/>
      </c>
      <c r="AA16" s="201" t="str">
        <f t="shared" si="10"/>
        <v/>
      </c>
      <c r="AB16" s="202" t="str">
        <f t="shared" si="10"/>
        <v/>
      </c>
      <c r="AC16" s="203" t="str">
        <f t="shared" si="10"/>
        <v/>
      </c>
      <c r="AD16" s="201" t="str">
        <f t="shared" si="10"/>
        <v/>
      </c>
      <c r="AE16" s="203" t="str">
        <f t="shared" si="10"/>
        <v/>
      </c>
      <c r="AF16" s="203">
        <f t="shared" si="10"/>
        <v>3.8818030579101638E-2</v>
      </c>
      <c r="AG16" s="207">
        <f t="shared" si="10"/>
        <v>3.8818030579101638E-2</v>
      </c>
      <c r="AH16" s="382">
        <f t="shared" si="10"/>
        <v>3.8818030579101638E-2</v>
      </c>
      <c r="AK16" s="110"/>
    </row>
    <row r="17" spans="2:37" ht="19.5" customHeight="1">
      <c r="B17" s="1052">
        <v>2019</v>
      </c>
      <c r="C17" s="217" t="s">
        <v>159</v>
      </c>
      <c r="D17" s="181">
        <v>2537</v>
      </c>
      <c r="E17" s="156">
        <v>2584</v>
      </c>
      <c r="F17" s="154">
        <v>3052</v>
      </c>
      <c r="G17" s="182">
        <v>3260</v>
      </c>
      <c r="H17" s="156">
        <v>3393</v>
      </c>
      <c r="I17" s="154">
        <v>4124</v>
      </c>
      <c r="J17" s="183">
        <v>2071</v>
      </c>
      <c r="K17" s="184">
        <v>2354</v>
      </c>
      <c r="L17" s="185">
        <v>2141</v>
      </c>
      <c r="M17" s="183">
        <v>3005</v>
      </c>
      <c r="N17" s="184">
        <v>3791</v>
      </c>
      <c r="O17" s="218">
        <v>3933</v>
      </c>
      <c r="P17" s="155">
        <f>SUM(D17:O17)</f>
        <v>36245</v>
      </c>
      <c r="Q17" s="219">
        <f>SUM(P17,Q20)</f>
        <v>81326</v>
      </c>
      <c r="S17" s="222"/>
      <c r="T17" s="223" t="s">
        <v>164</v>
      </c>
      <c r="U17" s="222"/>
      <c r="AD17" s="1"/>
      <c r="AK17" s="110">
        <f>SUM(D17:O17)-P17</f>
        <v>0</v>
      </c>
    </row>
    <row r="18" spans="2:37" ht="19.5" customHeight="1">
      <c r="B18" s="1059"/>
      <c r="C18" s="188" t="s">
        <v>161</v>
      </c>
      <c r="D18" s="189">
        <v>5403</v>
      </c>
      <c r="E18" s="149">
        <v>6430</v>
      </c>
      <c r="F18" s="147">
        <v>8366</v>
      </c>
      <c r="G18" s="190">
        <v>8791</v>
      </c>
      <c r="H18" s="149">
        <v>7714</v>
      </c>
      <c r="I18" s="147">
        <v>9224</v>
      </c>
      <c r="J18" s="191">
        <v>4313</v>
      </c>
      <c r="K18" s="166">
        <v>4830</v>
      </c>
      <c r="L18" s="192">
        <v>4422</v>
      </c>
      <c r="M18" s="191">
        <v>6781</v>
      </c>
      <c r="N18" s="166">
        <v>8647</v>
      </c>
      <c r="O18" s="193">
        <v>9130</v>
      </c>
      <c r="P18" s="148">
        <f>SUM(D18:O18)</f>
        <v>84051</v>
      </c>
      <c r="Q18" s="194">
        <f>SUM(P18,Q21)</f>
        <v>209556</v>
      </c>
      <c r="AK18" s="110">
        <f>SUM(D18:O18)-P18</f>
        <v>0</v>
      </c>
    </row>
    <row r="19" spans="2:37" ht="19.5" customHeight="1" thickBot="1">
      <c r="B19" s="1060"/>
      <c r="C19" s="196" t="s">
        <v>163</v>
      </c>
      <c r="D19" s="197">
        <f>IF(D17="","",D17/D18)</f>
        <v>0.46955395150842127</v>
      </c>
      <c r="E19" s="198">
        <f t="shared" ref="E19:Q19" si="11">IF(E17="","",E17/E18)</f>
        <v>0.40186625194401243</v>
      </c>
      <c r="F19" s="199">
        <f t="shared" si="11"/>
        <v>0.36480994501553909</v>
      </c>
      <c r="G19" s="200">
        <f t="shared" si="11"/>
        <v>0.37083380730292342</v>
      </c>
      <c r="H19" s="198">
        <f t="shared" si="11"/>
        <v>0.43984962406015038</v>
      </c>
      <c r="I19" s="199">
        <f t="shared" si="11"/>
        <v>0.44709453599306159</v>
      </c>
      <c r="J19" s="201">
        <f t="shared" si="11"/>
        <v>0.48017621145374451</v>
      </c>
      <c r="K19" s="202">
        <f t="shared" si="11"/>
        <v>0.48737060041407865</v>
      </c>
      <c r="L19" s="203">
        <f t="shared" si="11"/>
        <v>0.48417005879692449</v>
      </c>
      <c r="M19" s="201">
        <f t="shared" si="11"/>
        <v>0.44314997787936883</v>
      </c>
      <c r="N19" s="202">
        <f t="shared" si="11"/>
        <v>0.43841794842141785</v>
      </c>
      <c r="O19" s="204">
        <f t="shared" si="11"/>
        <v>0.43077765607886087</v>
      </c>
      <c r="P19" s="205">
        <f>IF(P17="","",P17/P18)</f>
        <v>0.43122627928281637</v>
      </c>
      <c r="Q19" s="382">
        <f t="shared" si="11"/>
        <v>0.38808719387657714</v>
      </c>
      <c r="AK19" s="110"/>
    </row>
    <row r="20" spans="2:37" ht="19.5" customHeight="1">
      <c r="B20" s="1052">
        <f>B17-1</f>
        <v>2018</v>
      </c>
      <c r="C20" s="224" t="s">
        <v>159</v>
      </c>
      <c r="D20" s="225">
        <v>2763</v>
      </c>
      <c r="E20" s="226">
        <v>3248</v>
      </c>
      <c r="F20" s="227">
        <v>3426</v>
      </c>
      <c r="G20" s="228">
        <v>3348</v>
      </c>
      <c r="H20" s="226">
        <v>2535</v>
      </c>
      <c r="I20" s="227">
        <v>4063</v>
      </c>
      <c r="J20" s="228">
        <v>2727</v>
      </c>
      <c r="K20" s="226">
        <v>2595</v>
      </c>
      <c r="L20" s="185">
        <v>1998</v>
      </c>
      <c r="M20" s="183">
        <v>3961</v>
      </c>
      <c r="N20" s="184">
        <v>4502</v>
      </c>
      <c r="O20" s="218">
        <v>4150</v>
      </c>
      <c r="P20" s="229">
        <f>SUM(D20:O20)</f>
        <v>39316</v>
      </c>
      <c r="Q20" s="230">
        <f>SUM(P20,P23)</f>
        <v>45081</v>
      </c>
      <c r="AK20" s="110">
        <f>SUM(D20:O20)-P20</f>
        <v>0</v>
      </c>
    </row>
    <row r="21" spans="2:37" ht="19.5" customHeight="1">
      <c r="B21" s="1053"/>
      <c r="C21" s="231" t="s">
        <v>161</v>
      </c>
      <c r="D21" s="232">
        <v>6143</v>
      </c>
      <c r="E21" s="233">
        <v>7397</v>
      </c>
      <c r="F21" s="234">
        <v>9244</v>
      </c>
      <c r="G21" s="235">
        <v>8927</v>
      </c>
      <c r="H21" s="233">
        <v>6359</v>
      </c>
      <c r="I21" s="234">
        <v>9402</v>
      </c>
      <c r="J21" s="235">
        <v>6409</v>
      </c>
      <c r="K21" s="233">
        <v>6760</v>
      </c>
      <c r="L21" s="192">
        <v>5913</v>
      </c>
      <c r="M21" s="191">
        <v>10110</v>
      </c>
      <c r="N21" s="166">
        <v>10933</v>
      </c>
      <c r="O21" s="193">
        <v>12420</v>
      </c>
      <c r="P21" s="236">
        <f>SUM(D21:O21)</f>
        <v>100017</v>
      </c>
      <c r="Q21" s="237">
        <f>SUM(P21,P24)</f>
        <v>125505</v>
      </c>
      <c r="AD21" s="1"/>
      <c r="AK21" s="110">
        <f>SUM(D21:O21)-P21</f>
        <v>0</v>
      </c>
    </row>
    <row r="22" spans="2:37" ht="19.5" customHeight="1" thickBot="1">
      <c r="B22" s="1054"/>
      <c r="C22" s="238" t="s">
        <v>163</v>
      </c>
      <c r="D22" s="239">
        <f>IF(D20="","",D20/D21)</f>
        <v>0.44978023766889141</v>
      </c>
      <c r="E22" s="240">
        <f t="shared" ref="E22:Q22" si="12">IF(E20="","",E20/E21)</f>
        <v>0.43909693118831961</v>
      </c>
      <c r="F22" s="241">
        <f t="shared" si="12"/>
        <v>0.37061877974902641</v>
      </c>
      <c r="G22" s="242">
        <f t="shared" si="12"/>
        <v>0.37504200739330124</v>
      </c>
      <c r="H22" s="240">
        <f t="shared" si="12"/>
        <v>0.39864758609844314</v>
      </c>
      <c r="I22" s="241">
        <f t="shared" si="12"/>
        <v>0.43214209742607956</v>
      </c>
      <c r="J22" s="242">
        <f t="shared" si="12"/>
        <v>0.42549539709783119</v>
      </c>
      <c r="K22" s="240">
        <f t="shared" si="12"/>
        <v>0.3838757396449704</v>
      </c>
      <c r="L22" s="241">
        <f t="shared" si="12"/>
        <v>0.33789954337899542</v>
      </c>
      <c r="M22" s="242">
        <f t="shared" si="12"/>
        <v>0.3917903066271019</v>
      </c>
      <c r="N22" s="240">
        <f t="shared" si="12"/>
        <v>0.41178084697704198</v>
      </c>
      <c r="O22" s="243">
        <f t="shared" si="12"/>
        <v>0.33413848631239934</v>
      </c>
      <c r="P22" s="244">
        <f t="shared" si="12"/>
        <v>0.39309317416039274</v>
      </c>
      <c r="Q22" s="383">
        <f t="shared" si="12"/>
        <v>0.35919684474722124</v>
      </c>
      <c r="AK22" s="110"/>
    </row>
    <row r="23" spans="2:37" ht="19.5" customHeight="1" outlineLevel="1">
      <c r="B23" s="1052">
        <f>B20-1</f>
        <v>2017</v>
      </c>
      <c r="C23" s="224" t="s">
        <v>159</v>
      </c>
      <c r="D23" s="245"/>
      <c r="E23" s="246"/>
      <c r="F23" s="247"/>
      <c r="G23" s="248"/>
      <c r="H23" s="246"/>
      <c r="I23" s="247"/>
      <c r="J23" s="248"/>
      <c r="K23" s="246"/>
      <c r="L23" s="247"/>
      <c r="M23" s="248"/>
      <c r="N23" s="226">
        <v>1835</v>
      </c>
      <c r="O23" s="249">
        <v>3930</v>
      </c>
      <c r="P23" s="229">
        <f>SUM(D23:O23)</f>
        <v>5765</v>
      </c>
      <c r="Q23" s="1067"/>
      <c r="U23" s="110"/>
      <c r="AK23" s="110">
        <f>SUM(D23:O23)-P23</f>
        <v>0</v>
      </c>
    </row>
    <row r="24" spans="2:37" ht="19.5" customHeight="1" outlineLevel="1">
      <c r="B24" s="1053"/>
      <c r="C24" s="231" t="s">
        <v>161</v>
      </c>
      <c r="D24" s="250"/>
      <c r="E24" s="251"/>
      <c r="F24" s="252"/>
      <c r="G24" s="253"/>
      <c r="H24" s="251"/>
      <c r="I24" s="252"/>
      <c r="J24" s="253"/>
      <c r="K24" s="251"/>
      <c r="L24" s="252"/>
      <c r="M24" s="253"/>
      <c r="N24" s="233">
        <v>10408</v>
      </c>
      <c r="O24" s="254">
        <v>15080</v>
      </c>
      <c r="P24" s="236">
        <f>SUM(D24:O24)</f>
        <v>25488</v>
      </c>
      <c r="Q24" s="1068"/>
      <c r="AK24" s="110">
        <f>SUM(D24:O24)-P24</f>
        <v>0</v>
      </c>
    </row>
    <row r="25" spans="2:37" ht="19.5" customHeight="1" outlineLevel="1" thickBot="1">
      <c r="B25" s="1066"/>
      <c r="C25" s="255" t="s">
        <v>163</v>
      </c>
      <c r="D25" s="256" t="str">
        <f t="shared" ref="D25:P25" si="13">IF(D23="","",D23/D24)</f>
        <v/>
      </c>
      <c r="E25" s="257" t="str">
        <f t="shared" si="13"/>
        <v/>
      </c>
      <c r="F25" s="258" t="str">
        <f t="shared" si="13"/>
        <v/>
      </c>
      <c r="G25" s="259" t="str">
        <f t="shared" si="13"/>
        <v/>
      </c>
      <c r="H25" s="257" t="str">
        <f t="shared" si="13"/>
        <v/>
      </c>
      <c r="I25" s="258" t="str">
        <f t="shared" si="13"/>
        <v/>
      </c>
      <c r="J25" s="259" t="str">
        <f t="shared" si="13"/>
        <v/>
      </c>
      <c r="K25" s="257" t="str">
        <f t="shared" si="13"/>
        <v/>
      </c>
      <c r="L25" s="258" t="str">
        <f t="shared" si="13"/>
        <v/>
      </c>
      <c r="M25" s="259" t="str">
        <f t="shared" si="13"/>
        <v/>
      </c>
      <c r="N25" s="260">
        <f t="shared" si="13"/>
        <v>0.17630668716372022</v>
      </c>
      <c r="O25" s="261">
        <f t="shared" si="13"/>
        <v>0.26061007957559684</v>
      </c>
      <c r="P25" s="262">
        <f t="shared" si="13"/>
        <v>0.22618487131198994</v>
      </c>
      <c r="Q25" s="1069"/>
      <c r="AK25" s="110"/>
    </row>
    <row r="26" spans="2:37" ht="6.95" customHeight="1" thickTop="1" thickBot="1">
      <c r="AK26" s="110"/>
    </row>
    <row r="27" spans="2:37" ht="30" thickTop="1" thickBot="1">
      <c r="B27" s="1056" t="s">
        <v>165</v>
      </c>
      <c r="C27" s="1057"/>
      <c r="D27" s="167" t="s">
        <v>145</v>
      </c>
      <c r="E27" s="168" t="s">
        <v>141</v>
      </c>
      <c r="F27" s="169" t="s">
        <v>146</v>
      </c>
      <c r="G27" s="170" t="s">
        <v>147</v>
      </c>
      <c r="H27" s="168" t="s">
        <v>148</v>
      </c>
      <c r="I27" s="169" t="s">
        <v>149</v>
      </c>
      <c r="J27" s="170" t="s">
        <v>150</v>
      </c>
      <c r="K27" s="168" t="s">
        <v>126</v>
      </c>
      <c r="L27" s="169" t="s">
        <v>151</v>
      </c>
      <c r="M27" s="170" t="s">
        <v>152</v>
      </c>
      <c r="N27" s="168" t="s">
        <v>153</v>
      </c>
      <c r="O27" s="171" t="s">
        <v>154</v>
      </c>
      <c r="P27" s="172" t="s">
        <v>124</v>
      </c>
      <c r="Q27" s="173" t="s">
        <v>155</v>
      </c>
      <c r="S27" s="1056" t="s">
        <v>166</v>
      </c>
      <c r="T27" s="1057"/>
      <c r="U27" s="167" t="s">
        <v>145</v>
      </c>
      <c r="V27" s="168" t="s">
        <v>141</v>
      </c>
      <c r="W27" s="169" t="s">
        <v>146</v>
      </c>
      <c r="X27" s="170" t="s">
        <v>147</v>
      </c>
      <c r="Y27" s="168" t="s">
        <v>148</v>
      </c>
      <c r="Z27" s="169" t="s">
        <v>149</v>
      </c>
      <c r="AA27" s="170" t="s">
        <v>150</v>
      </c>
      <c r="AB27" s="168" t="s">
        <v>126</v>
      </c>
      <c r="AC27" s="169" t="s">
        <v>151</v>
      </c>
      <c r="AD27" s="170" t="s">
        <v>152</v>
      </c>
      <c r="AE27" s="168" t="s">
        <v>153</v>
      </c>
      <c r="AF27" s="171" t="s">
        <v>154</v>
      </c>
      <c r="AG27" s="172" t="s">
        <v>124</v>
      </c>
      <c r="AH27" s="173" t="s">
        <v>155</v>
      </c>
      <c r="AK27" s="110"/>
    </row>
    <row r="28" spans="2:37" ht="19.5" customHeight="1" thickTop="1">
      <c r="B28" s="1058">
        <v>2023</v>
      </c>
      <c r="C28" s="263" t="s">
        <v>167</v>
      </c>
      <c r="D28" s="264">
        <v>7224</v>
      </c>
      <c r="E28" s="265">
        <v>5585</v>
      </c>
      <c r="F28" s="266">
        <v>8535</v>
      </c>
      <c r="G28" s="267">
        <v>8357</v>
      </c>
      <c r="H28" s="265">
        <v>6192</v>
      </c>
      <c r="I28" s="268">
        <v>10251</v>
      </c>
      <c r="J28" s="267"/>
      <c r="K28" s="265"/>
      <c r="L28" s="144"/>
      <c r="M28" s="164"/>
      <c r="N28" s="165"/>
      <c r="O28" s="178"/>
      <c r="P28" s="269"/>
      <c r="Q28" s="270">
        <f>Q31+P28</f>
        <v>565744</v>
      </c>
      <c r="S28" s="1058">
        <v>2023</v>
      </c>
      <c r="T28" s="180" t="s">
        <v>168</v>
      </c>
      <c r="U28" s="176">
        <v>5552</v>
      </c>
      <c r="V28" s="146">
        <v>6360</v>
      </c>
      <c r="W28" s="143">
        <v>4470</v>
      </c>
      <c r="X28" s="177">
        <v>3941</v>
      </c>
      <c r="Y28" s="146">
        <v>3358</v>
      </c>
      <c r="Z28" s="143">
        <v>8796</v>
      </c>
      <c r="AA28" s="164"/>
      <c r="AB28" s="165"/>
      <c r="AC28" s="144"/>
      <c r="AD28" s="164"/>
      <c r="AE28" s="165"/>
      <c r="AF28" s="178"/>
      <c r="AG28" s="271">
        <f>SUM(U28:AF28)</f>
        <v>32477</v>
      </c>
      <c r="AH28" s="272">
        <f>AG28</f>
        <v>32477</v>
      </c>
      <c r="AK28" s="110"/>
    </row>
    <row r="29" spans="2:37" ht="19.5" customHeight="1">
      <c r="B29" s="1059"/>
      <c r="C29" s="231" t="s">
        <v>169</v>
      </c>
      <c r="D29" s="232">
        <v>7224</v>
      </c>
      <c r="E29" s="233">
        <v>5585</v>
      </c>
      <c r="F29" s="254">
        <v>8535</v>
      </c>
      <c r="G29" s="235">
        <v>8357</v>
      </c>
      <c r="H29" s="233">
        <v>6192</v>
      </c>
      <c r="I29" s="234">
        <v>10251</v>
      </c>
      <c r="J29" s="235"/>
      <c r="K29" s="233"/>
      <c r="L29" s="192"/>
      <c r="M29" s="191"/>
      <c r="N29" s="166"/>
      <c r="O29" s="193"/>
      <c r="P29" s="236"/>
      <c r="Q29" s="237">
        <f>Q32+P29</f>
        <v>733079</v>
      </c>
      <c r="S29" s="1059"/>
      <c r="T29" s="188" t="s">
        <v>170</v>
      </c>
      <c r="U29" s="189">
        <v>15265</v>
      </c>
      <c r="V29" s="149">
        <v>15470</v>
      </c>
      <c r="W29" s="147">
        <v>16882</v>
      </c>
      <c r="X29" s="190">
        <v>17606</v>
      </c>
      <c r="Y29" s="149">
        <v>11281</v>
      </c>
      <c r="Z29" s="147">
        <v>21063</v>
      </c>
      <c r="AA29" s="191"/>
      <c r="AB29" s="166"/>
      <c r="AC29" s="192"/>
      <c r="AD29" s="191"/>
      <c r="AE29" s="166"/>
      <c r="AF29" s="193"/>
      <c r="AG29" s="195">
        <f>SUM(U29:AF29)</f>
        <v>97567</v>
      </c>
      <c r="AH29" s="273">
        <f>AG29</f>
        <v>97567</v>
      </c>
      <c r="AK29" s="110"/>
    </row>
    <row r="30" spans="2:37" ht="19.5" customHeight="1" thickBot="1">
      <c r="B30" s="1060"/>
      <c r="C30" s="274" t="s">
        <v>98</v>
      </c>
      <c r="D30" s="239">
        <f t="shared" ref="D30:Q30" si="14">IF(D28="","",D28/D29)</f>
        <v>1</v>
      </c>
      <c r="E30" s="240">
        <f t="shared" si="14"/>
        <v>1</v>
      </c>
      <c r="F30" s="241">
        <f t="shared" si="14"/>
        <v>1</v>
      </c>
      <c r="G30" s="242">
        <f t="shared" si="14"/>
        <v>1</v>
      </c>
      <c r="H30" s="240">
        <f t="shared" si="14"/>
        <v>1</v>
      </c>
      <c r="I30" s="241">
        <f t="shared" si="14"/>
        <v>1</v>
      </c>
      <c r="J30" s="242" t="str">
        <f t="shared" si="14"/>
        <v/>
      </c>
      <c r="K30" s="240" t="str">
        <f t="shared" si="14"/>
        <v/>
      </c>
      <c r="L30" s="241" t="str">
        <f t="shared" si="14"/>
        <v/>
      </c>
      <c r="M30" s="242" t="str">
        <f t="shared" si="14"/>
        <v/>
      </c>
      <c r="N30" s="240" t="str">
        <f t="shared" si="14"/>
        <v/>
      </c>
      <c r="O30" s="243" t="str">
        <f t="shared" si="14"/>
        <v/>
      </c>
      <c r="P30" s="244" t="str">
        <f t="shared" si="14"/>
        <v/>
      </c>
      <c r="Q30" s="383">
        <f t="shared" si="14"/>
        <v>0.77173674324322483</v>
      </c>
      <c r="S30" s="1060"/>
      <c r="T30" s="196" t="s">
        <v>163</v>
      </c>
      <c r="U30" s="197">
        <f>IF(U28="","",U28/U29)</f>
        <v>0.36370782836554211</v>
      </c>
      <c r="V30" s="198">
        <f t="shared" ref="V30:AG30" si="15">IF(V28="","",V28/V29)</f>
        <v>0.41111829347123463</v>
      </c>
      <c r="W30" s="199">
        <f t="shared" si="15"/>
        <v>0.26477905461438217</v>
      </c>
      <c r="X30" s="200">
        <f t="shared" si="15"/>
        <v>0.22384414404180394</v>
      </c>
      <c r="Y30" s="198">
        <f t="shared" si="15"/>
        <v>0.29766864639659607</v>
      </c>
      <c r="Z30" s="199">
        <f t="shared" si="15"/>
        <v>0.41760432986754026</v>
      </c>
      <c r="AA30" s="201" t="str">
        <f t="shared" si="15"/>
        <v/>
      </c>
      <c r="AB30" s="202" t="str">
        <f t="shared" si="15"/>
        <v/>
      </c>
      <c r="AC30" s="203" t="str">
        <f t="shared" si="15"/>
        <v/>
      </c>
      <c r="AD30" s="201" t="str">
        <f t="shared" si="15"/>
        <v/>
      </c>
      <c r="AE30" s="202" t="str">
        <f t="shared" si="15"/>
        <v/>
      </c>
      <c r="AF30" s="204" t="str">
        <f t="shared" si="15"/>
        <v/>
      </c>
      <c r="AG30" s="205">
        <f t="shared" si="15"/>
        <v>0.33286869535806163</v>
      </c>
      <c r="AH30" s="384">
        <f>IF(AH28="","",AH28/AH29)</f>
        <v>0.33286869535806163</v>
      </c>
      <c r="AK30" s="110"/>
    </row>
    <row r="31" spans="2:37" ht="20.100000000000001" customHeight="1" thickTop="1">
      <c r="B31" s="1058">
        <v>2022</v>
      </c>
      <c r="C31" s="263" t="s">
        <v>167</v>
      </c>
      <c r="D31" s="264">
        <v>8114</v>
      </c>
      <c r="E31" s="265">
        <v>6626</v>
      </c>
      <c r="F31" s="266">
        <v>8734</v>
      </c>
      <c r="G31" s="267">
        <v>8371</v>
      </c>
      <c r="H31" s="265">
        <v>7871</v>
      </c>
      <c r="I31" s="268">
        <v>9776</v>
      </c>
      <c r="J31" s="267">
        <v>7603</v>
      </c>
      <c r="K31" s="265">
        <v>10973</v>
      </c>
      <c r="L31" s="144">
        <v>8751</v>
      </c>
      <c r="M31" s="164">
        <v>9875</v>
      </c>
      <c r="N31" s="165">
        <v>10709</v>
      </c>
      <c r="O31" s="178">
        <v>16167</v>
      </c>
      <c r="P31" s="269">
        <f>SUM(D31:O31)</f>
        <v>113570</v>
      </c>
      <c r="Q31" s="270">
        <f>Q34+P31</f>
        <v>565744</v>
      </c>
      <c r="S31" s="1058">
        <v>2022</v>
      </c>
      <c r="T31" s="180" t="s">
        <v>168</v>
      </c>
      <c r="U31" s="176">
        <v>0</v>
      </c>
      <c r="V31" s="146">
        <v>50</v>
      </c>
      <c r="W31" s="143">
        <v>19</v>
      </c>
      <c r="X31" s="177">
        <v>215</v>
      </c>
      <c r="Y31" s="146">
        <v>796</v>
      </c>
      <c r="Z31" s="143">
        <v>1093</v>
      </c>
      <c r="AA31" s="164">
        <v>1984</v>
      </c>
      <c r="AB31" s="165">
        <v>6667</v>
      </c>
      <c r="AC31" s="144">
        <v>7503</v>
      </c>
      <c r="AD31" s="164">
        <v>6910</v>
      </c>
      <c r="AE31" s="165">
        <v>7918</v>
      </c>
      <c r="AF31" s="178">
        <v>8405</v>
      </c>
      <c r="AG31" s="271">
        <f>SUM(U31:AF31)</f>
        <v>41560</v>
      </c>
      <c r="AH31" s="272">
        <f>AG31</f>
        <v>41560</v>
      </c>
      <c r="AK31" s="110"/>
    </row>
    <row r="32" spans="2:37" ht="20.100000000000001" customHeight="1">
      <c r="B32" s="1059"/>
      <c r="C32" s="231" t="s">
        <v>169</v>
      </c>
      <c r="D32" s="232">
        <v>8114</v>
      </c>
      <c r="E32" s="233">
        <v>6626</v>
      </c>
      <c r="F32" s="254">
        <v>8734</v>
      </c>
      <c r="G32" s="235">
        <v>8371</v>
      </c>
      <c r="H32" s="233">
        <v>7871</v>
      </c>
      <c r="I32" s="234">
        <v>9776</v>
      </c>
      <c r="J32" s="235">
        <v>7603</v>
      </c>
      <c r="K32" s="233">
        <v>10973</v>
      </c>
      <c r="L32" s="192">
        <v>8751</v>
      </c>
      <c r="M32" s="191">
        <v>9875</v>
      </c>
      <c r="N32" s="166">
        <v>10709</v>
      </c>
      <c r="O32" s="193">
        <v>16167</v>
      </c>
      <c r="P32" s="236">
        <f>SUM(D32:O32)</f>
        <v>113570</v>
      </c>
      <c r="Q32" s="237">
        <f>Q35+P32</f>
        <v>733079</v>
      </c>
      <c r="S32" s="1059"/>
      <c r="T32" s="188" t="s">
        <v>170</v>
      </c>
      <c r="U32" s="189">
        <v>12930</v>
      </c>
      <c r="V32" s="149">
        <v>12605</v>
      </c>
      <c r="W32" s="147">
        <v>15292</v>
      </c>
      <c r="X32" s="190">
        <v>14002</v>
      </c>
      <c r="Y32" s="149">
        <v>5917</v>
      </c>
      <c r="Z32" s="147">
        <v>15055</v>
      </c>
      <c r="AA32" s="191">
        <v>14164</v>
      </c>
      <c r="AB32" s="166">
        <v>18399</v>
      </c>
      <c r="AC32" s="192">
        <v>12949</v>
      </c>
      <c r="AD32" s="191">
        <v>14498</v>
      </c>
      <c r="AE32" s="166">
        <v>15681</v>
      </c>
      <c r="AF32" s="193">
        <v>17505</v>
      </c>
      <c r="AG32" s="195">
        <f>SUM(U32:AF32)</f>
        <v>168997</v>
      </c>
      <c r="AH32" s="273">
        <f>AG32</f>
        <v>168997</v>
      </c>
      <c r="AK32" s="110"/>
    </row>
    <row r="33" spans="2:39" ht="20.100000000000001" customHeight="1" thickBot="1">
      <c r="B33" s="1060"/>
      <c r="C33" s="274" t="s">
        <v>98</v>
      </c>
      <c r="D33" s="239">
        <f t="shared" ref="D33:Q33" si="16">IF(D31="","",D31/D32)</f>
        <v>1</v>
      </c>
      <c r="E33" s="240">
        <f t="shared" si="16"/>
        <v>1</v>
      </c>
      <c r="F33" s="241">
        <f t="shared" si="16"/>
        <v>1</v>
      </c>
      <c r="G33" s="242">
        <f t="shared" si="16"/>
        <v>1</v>
      </c>
      <c r="H33" s="240">
        <f t="shared" si="16"/>
        <v>1</v>
      </c>
      <c r="I33" s="241">
        <f t="shared" si="16"/>
        <v>1</v>
      </c>
      <c r="J33" s="242">
        <f t="shared" si="16"/>
        <v>1</v>
      </c>
      <c r="K33" s="240">
        <f t="shared" si="16"/>
        <v>1</v>
      </c>
      <c r="L33" s="241">
        <f t="shared" si="16"/>
        <v>1</v>
      </c>
      <c r="M33" s="242">
        <f t="shared" si="16"/>
        <v>1</v>
      </c>
      <c r="N33" s="240">
        <f t="shared" si="16"/>
        <v>1</v>
      </c>
      <c r="O33" s="243">
        <f t="shared" si="16"/>
        <v>1</v>
      </c>
      <c r="P33" s="244">
        <f t="shared" si="16"/>
        <v>1</v>
      </c>
      <c r="Q33" s="383">
        <f t="shared" si="16"/>
        <v>0.77173674324322483</v>
      </c>
      <c r="S33" s="1060"/>
      <c r="T33" s="196" t="s">
        <v>163</v>
      </c>
      <c r="U33" s="197">
        <f>IF(U31="","",U31/U32)</f>
        <v>0</v>
      </c>
      <c r="V33" s="198">
        <f t="shared" ref="V33:AG33" si="17">IF(V31="","",V31/V32)</f>
        <v>3.9666798889329627E-3</v>
      </c>
      <c r="W33" s="199">
        <f t="shared" si="17"/>
        <v>1.2424797279623333E-3</v>
      </c>
      <c r="X33" s="200">
        <f t="shared" si="17"/>
        <v>1.5354949292958149E-2</v>
      </c>
      <c r="Y33" s="198">
        <f t="shared" si="17"/>
        <v>0.13452763224607064</v>
      </c>
      <c r="Z33" s="199">
        <f t="shared" si="17"/>
        <v>7.2600464961806707E-2</v>
      </c>
      <c r="AA33" s="201">
        <f t="shared" si="17"/>
        <v>0.14007342558599264</v>
      </c>
      <c r="AB33" s="202">
        <f t="shared" si="17"/>
        <v>0.36235664981792487</v>
      </c>
      <c r="AC33" s="203">
        <f t="shared" si="17"/>
        <v>0.57942698277859295</v>
      </c>
      <c r="AD33" s="201">
        <f t="shared" si="17"/>
        <v>0.47661746447785902</v>
      </c>
      <c r="AE33" s="202">
        <f t="shared" si="17"/>
        <v>0.50494228684395126</v>
      </c>
      <c r="AF33" s="204">
        <f t="shared" si="17"/>
        <v>0.48014852899171667</v>
      </c>
      <c r="AG33" s="205">
        <f t="shared" si="17"/>
        <v>0.24592152523417576</v>
      </c>
      <c r="AH33" s="384">
        <f>IF(AH31="","",AH31/AH32)</f>
        <v>0.24592152523417576</v>
      </c>
      <c r="AK33" s="110"/>
    </row>
    <row r="34" spans="2:39" ht="20.100000000000001" customHeight="1">
      <c r="B34" s="1052">
        <v>2021</v>
      </c>
      <c r="C34" s="224" t="s">
        <v>167</v>
      </c>
      <c r="D34" s="225">
        <v>5562</v>
      </c>
      <c r="E34" s="226">
        <v>5798</v>
      </c>
      <c r="F34" s="227">
        <v>6896</v>
      </c>
      <c r="G34" s="228">
        <v>6551</v>
      </c>
      <c r="H34" s="226">
        <v>7141</v>
      </c>
      <c r="I34" s="227">
        <v>6809</v>
      </c>
      <c r="J34" s="228">
        <v>5499</v>
      </c>
      <c r="K34" s="226">
        <v>9412</v>
      </c>
      <c r="L34" s="185">
        <v>7740</v>
      </c>
      <c r="M34" s="183">
        <v>8371</v>
      </c>
      <c r="N34" s="184">
        <v>9785</v>
      </c>
      <c r="O34" s="218">
        <v>15312</v>
      </c>
      <c r="P34" s="229">
        <f>SUM(D34:O34)</f>
        <v>94876</v>
      </c>
      <c r="Q34" s="230">
        <f>SUM(P34,Q37)</f>
        <v>452174</v>
      </c>
      <c r="AK34" s="110">
        <f>SUM(D34:O34)-P34</f>
        <v>0</v>
      </c>
    </row>
    <row r="35" spans="2:39" ht="20.25" customHeight="1">
      <c r="B35" s="1059"/>
      <c r="C35" s="231" t="s">
        <v>169</v>
      </c>
      <c r="D35" s="232">
        <v>5711</v>
      </c>
      <c r="E35" s="233">
        <v>5962</v>
      </c>
      <c r="F35" s="234">
        <v>7076</v>
      </c>
      <c r="G35" s="235">
        <v>6657</v>
      </c>
      <c r="H35" s="233">
        <v>7157</v>
      </c>
      <c r="I35" s="234">
        <v>6830</v>
      </c>
      <c r="J35" s="235">
        <v>5502</v>
      </c>
      <c r="K35" s="233">
        <v>9412</v>
      </c>
      <c r="L35" s="192">
        <v>7740</v>
      </c>
      <c r="M35" s="191">
        <v>8374</v>
      </c>
      <c r="N35" s="166">
        <v>9788</v>
      </c>
      <c r="O35" s="193">
        <v>15312</v>
      </c>
      <c r="P35" s="236">
        <f>SUM(D35:O35)</f>
        <v>95521</v>
      </c>
      <c r="Q35" s="237">
        <f>SUM(P35,Q38)</f>
        <v>619509</v>
      </c>
      <c r="T35" s="1" t="s">
        <v>171</v>
      </c>
      <c r="AK35" s="110">
        <f>SUM(D35:O35)-P35</f>
        <v>0</v>
      </c>
      <c r="AM35" s="110"/>
    </row>
    <row r="36" spans="2:39" ht="20.25" customHeight="1" thickBot="1">
      <c r="B36" s="1060"/>
      <c r="C36" s="274" t="s">
        <v>98</v>
      </c>
      <c r="D36" s="239">
        <f t="shared" ref="D36:Q36" si="18">IF(D34="","",D34/D35)</f>
        <v>0.97390999824899316</v>
      </c>
      <c r="E36" s="240">
        <f t="shared" si="18"/>
        <v>0.97249245219724922</v>
      </c>
      <c r="F36" s="241">
        <f t="shared" si="18"/>
        <v>0.97456189937817972</v>
      </c>
      <c r="G36" s="242">
        <f t="shared" si="18"/>
        <v>0.98407691152170651</v>
      </c>
      <c r="H36" s="240">
        <f t="shared" si="18"/>
        <v>0.99776442643565744</v>
      </c>
      <c r="I36" s="241">
        <f t="shared" si="18"/>
        <v>0.9969253294289897</v>
      </c>
      <c r="J36" s="242">
        <f t="shared" si="18"/>
        <v>0.9994547437295529</v>
      </c>
      <c r="K36" s="240">
        <f t="shared" si="18"/>
        <v>1</v>
      </c>
      <c r="L36" s="241">
        <f t="shared" si="18"/>
        <v>1</v>
      </c>
      <c r="M36" s="242">
        <f t="shared" si="18"/>
        <v>0.99964174826844998</v>
      </c>
      <c r="N36" s="240">
        <f t="shared" si="18"/>
        <v>0.99969350224765019</v>
      </c>
      <c r="O36" s="243">
        <f t="shared" si="18"/>
        <v>1</v>
      </c>
      <c r="P36" s="244">
        <f t="shared" si="18"/>
        <v>0.99324755812857901</v>
      </c>
      <c r="Q36" s="383">
        <f t="shared" si="18"/>
        <v>0.72989092975243297</v>
      </c>
      <c r="AK36" s="110"/>
    </row>
    <row r="37" spans="2:39" ht="20.25" customHeight="1" thickTop="1" thickBot="1">
      <c r="B37" s="1052">
        <f>B14</f>
        <v>2020</v>
      </c>
      <c r="C37" s="224" t="s">
        <v>159</v>
      </c>
      <c r="D37" s="225">
        <v>2350</v>
      </c>
      <c r="E37" s="226">
        <v>2456</v>
      </c>
      <c r="F37" s="227">
        <v>4347</v>
      </c>
      <c r="G37" s="228">
        <v>4577</v>
      </c>
      <c r="H37" s="226">
        <v>3314</v>
      </c>
      <c r="I37" s="227">
        <v>4521</v>
      </c>
      <c r="J37" s="228">
        <v>2470</v>
      </c>
      <c r="K37" s="226">
        <v>1527</v>
      </c>
      <c r="L37" s="185">
        <v>3211</v>
      </c>
      <c r="M37" s="183">
        <v>6597</v>
      </c>
      <c r="N37" s="184">
        <v>6338</v>
      </c>
      <c r="O37" s="218">
        <v>12570</v>
      </c>
      <c r="P37" s="229">
        <f>SUM(D37:O37)</f>
        <v>54278</v>
      </c>
      <c r="Q37" s="230">
        <f>SUM(P37,Q40)</f>
        <v>357298</v>
      </c>
      <c r="S37" s="1056" t="s">
        <v>172</v>
      </c>
      <c r="T37" s="1057"/>
      <c r="U37" s="167" t="s">
        <v>145</v>
      </c>
      <c r="V37" s="168" t="s">
        <v>141</v>
      </c>
      <c r="W37" s="169" t="s">
        <v>146</v>
      </c>
      <c r="X37" s="170" t="s">
        <v>147</v>
      </c>
      <c r="Y37" s="168" t="s">
        <v>148</v>
      </c>
      <c r="Z37" s="169" t="s">
        <v>149</v>
      </c>
      <c r="AA37" s="170" t="s">
        <v>150</v>
      </c>
      <c r="AB37" s="168" t="s">
        <v>126</v>
      </c>
      <c r="AC37" s="169" t="s">
        <v>151</v>
      </c>
      <c r="AD37" s="170" t="s">
        <v>152</v>
      </c>
      <c r="AE37" s="168" t="s">
        <v>153</v>
      </c>
      <c r="AF37" s="171" t="s">
        <v>154</v>
      </c>
      <c r="AG37" s="172" t="s">
        <v>124</v>
      </c>
      <c r="AH37" s="173" t="s">
        <v>155</v>
      </c>
      <c r="AK37" s="110">
        <f>SUM(D37:O37)-P37</f>
        <v>0</v>
      </c>
    </row>
    <row r="38" spans="2:39" ht="20.25" customHeight="1" thickTop="1">
      <c r="B38" s="1059"/>
      <c r="C38" s="231" t="s">
        <v>173</v>
      </c>
      <c r="D38" s="232">
        <v>3786</v>
      </c>
      <c r="E38" s="233">
        <v>3470</v>
      </c>
      <c r="F38" s="234">
        <v>6010</v>
      </c>
      <c r="G38" s="235">
        <v>6730</v>
      </c>
      <c r="H38" s="233">
        <v>4596</v>
      </c>
      <c r="I38" s="234">
        <v>6493</v>
      </c>
      <c r="J38" s="235">
        <v>3965</v>
      </c>
      <c r="K38" s="233">
        <v>3461</v>
      </c>
      <c r="L38" s="192">
        <v>5253</v>
      </c>
      <c r="M38" s="191">
        <v>7532</v>
      </c>
      <c r="N38" s="166">
        <v>7246</v>
      </c>
      <c r="O38" s="193">
        <v>13352</v>
      </c>
      <c r="P38" s="236">
        <f>SUM(D38:O38)</f>
        <v>71894</v>
      </c>
      <c r="Q38" s="237">
        <f>SUM(P38,Q41)</f>
        <v>523988</v>
      </c>
      <c r="S38" s="1058">
        <v>2023</v>
      </c>
      <c r="T38" s="180" t="s">
        <v>174</v>
      </c>
      <c r="U38" s="176">
        <v>1690</v>
      </c>
      <c r="V38" s="146">
        <v>2068</v>
      </c>
      <c r="W38" s="143">
        <v>2899</v>
      </c>
      <c r="X38" s="177">
        <v>2758</v>
      </c>
      <c r="Y38" s="146">
        <v>1578</v>
      </c>
      <c r="Z38" s="143">
        <v>1905</v>
      </c>
      <c r="AA38" s="177"/>
      <c r="AB38" s="165"/>
      <c r="AC38" s="178"/>
      <c r="AD38" s="164"/>
      <c r="AE38" s="165"/>
      <c r="AF38" s="178"/>
      <c r="AG38" s="271">
        <f>SUM(U38:AF38)</f>
        <v>12898</v>
      </c>
      <c r="AH38" s="272">
        <f>AG38</f>
        <v>12898</v>
      </c>
      <c r="AK38" s="110">
        <f>SUM(D38:O38)-P38</f>
        <v>0</v>
      </c>
    </row>
    <row r="39" spans="2:39" ht="20.25" customHeight="1" thickBot="1">
      <c r="B39" s="1060"/>
      <c r="C39" s="274" t="s">
        <v>163</v>
      </c>
      <c r="D39" s="239">
        <f t="shared" ref="D39:Q39" si="19">IF(D37="","",D37/D38)</f>
        <v>0.62070787110406767</v>
      </c>
      <c r="E39" s="240">
        <f t="shared" si="19"/>
        <v>0.70778097982708932</v>
      </c>
      <c r="F39" s="241">
        <f t="shared" si="19"/>
        <v>0.72329450915141436</v>
      </c>
      <c r="G39" s="242">
        <f t="shared" si="19"/>
        <v>0.68008915304606243</v>
      </c>
      <c r="H39" s="240">
        <f t="shared" si="19"/>
        <v>0.72106179286335947</v>
      </c>
      <c r="I39" s="241">
        <f t="shared" si="19"/>
        <v>0.69628831048821804</v>
      </c>
      <c r="J39" s="242">
        <f t="shared" si="19"/>
        <v>0.62295081967213117</v>
      </c>
      <c r="K39" s="240">
        <f t="shared" si="19"/>
        <v>0.44120196475007223</v>
      </c>
      <c r="L39" s="241">
        <f t="shared" si="19"/>
        <v>0.61126975061869404</v>
      </c>
      <c r="M39" s="242">
        <f t="shared" si="19"/>
        <v>0.8758629845990441</v>
      </c>
      <c r="N39" s="240">
        <f t="shared" si="19"/>
        <v>0.87468948385316037</v>
      </c>
      <c r="O39" s="243">
        <f t="shared" si="19"/>
        <v>0.94143199520671061</v>
      </c>
      <c r="P39" s="244">
        <f t="shared" si="19"/>
        <v>0.75497259854786214</v>
      </c>
      <c r="Q39" s="383">
        <f t="shared" si="19"/>
        <v>0.68188202783269847</v>
      </c>
      <c r="S39" s="1059"/>
      <c r="T39" s="188" t="s">
        <v>175</v>
      </c>
      <c r="U39" s="189">
        <v>1696</v>
      </c>
      <c r="V39" s="149">
        <v>2068</v>
      </c>
      <c r="W39" s="147">
        <v>2899</v>
      </c>
      <c r="X39" s="190">
        <v>2758</v>
      </c>
      <c r="Y39" s="149">
        <v>1578</v>
      </c>
      <c r="Z39" s="147">
        <v>1905</v>
      </c>
      <c r="AA39" s="190"/>
      <c r="AB39" s="166"/>
      <c r="AC39" s="193"/>
      <c r="AD39" s="275"/>
      <c r="AE39" s="166"/>
      <c r="AF39" s="193"/>
      <c r="AG39" s="195">
        <f>SUM(U39:AF39)</f>
        <v>12904</v>
      </c>
      <c r="AH39" s="273">
        <f>AG39</f>
        <v>12904</v>
      </c>
      <c r="AK39" s="110"/>
    </row>
    <row r="40" spans="2:39" ht="20.25" customHeight="1" thickBot="1">
      <c r="B40" s="1052">
        <f>B17</f>
        <v>2019</v>
      </c>
      <c r="C40" s="224" t="s">
        <v>159</v>
      </c>
      <c r="D40" s="225">
        <v>4456</v>
      </c>
      <c r="E40" s="226">
        <v>5695</v>
      </c>
      <c r="F40" s="227">
        <v>8607</v>
      </c>
      <c r="G40" s="228">
        <v>6884</v>
      </c>
      <c r="H40" s="226">
        <v>5562</v>
      </c>
      <c r="I40" s="227">
        <v>10027</v>
      </c>
      <c r="J40" s="228">
        <v>3635</v>
      </c>
      <c r="K40" s="226">
        <v>5188</v>
      </c>
      <c r="L40" s="185">
        <v>4251</v>
      </c>
      <c r="M40" s="183">
        <v>5788</v>
      </c>
      <c r="N40" s="184">
        <v>6985</v>
      </c>
      <c r="O40" s="218">
        <v>7388</v>
      </c>
      <c r="P40" s="229">
        <f>SUM(D40:O40)</f>
        <v>74466</v>
      </c>
      <c r="Q40" s="230">
        <f>SUM(P40,Q43)</f>
        <v>303020</v>
      </c>
      <c r="S40" s="1060"/>
      <c r="T40" s="196" t="s">
        <v>163</v>
      </c>
      <c r="U40" s="197">
        <f t="shared" ref="U40:AG40" si="20">IF(U38="","",U38/U39)</f>
        <v>0.99646226415094341</v>
      </c>
      <c r="V40" s="198">
        <f t="shared" si="20"/>
        <v>1</v>
      </c>
      <c r="W40" s="199">
        <f t="shared" si="20"/>
        <v>1</v>
      </c>
      <c r="X40" s="276">
        <f t="shared" si="20"/>
        <v>1</v>
      </c>
      <c r="Y40" s="277">
        <f t="shared" si="20"/>
        <v>1</v>
      </c>
      <c r="Z40" s="278">
        <f t="shared" si="20"/>
        <v>1</v>
      </c>
      <c r="AA40" s="276" t="str">
        <f t="shared" si="20"/>
        <v/>
      </c>
      <c r="AB40" s="279" t="str">
        <f t="shared" si="20"/>
        <v/>
      </c>
      <c r="AC40" s="280" t="str">
        <f t="shared" si="20"/>
        <v/>
      </c>
      <c r="AD40" s="281" t="str">
        <f t="shared" si="20"/>
        <v/>
      </c>
      <c r="AE40" s="279" t="str">
        <f t="shared" si="20"/>
        <v/>
      </c>
      <c r="AF40" s="280" t="str">
        <f t="shared" si="20"/>
        <v/>
      </c>
      <c r="AG40" s="205">
        <f t="shared" si="20"/>
        <v>0.99953502789832605</v>
      </c>
      <c r="AH40" s="384">
        <f>IF(AH38="","",AH38/AH39)</f>
        <v>0.99953502789832605</v>
      </c>
      <c r="AK40" s="110">
        <f>SUM(D40:O40)-P40</f>
        <v>0</v>
      </c>
    </row>
    <row r="41" spans="2:39" ht="20.25" customHeight="1" thickTop="1">
      <c r="B41" s="1059"/>
      <c r="C41" s="231" t="s">
        <v>173</v>
      </c>
      <c r="D41" s="232">
        <v>7405</v>
      </c>
      <c r="E41" s="233">
        <v>8058</v>
      </c>
      <c r="F41" s="234">
        <v>12075</v>
      </c>
      <c r="G41" s="235">
        <v>11044</v>
      </c>
      <c r="H41" s="233">
        <v>7709</v>
      </c>
      <c r="I41" s="234">
        <v>13183</v>
      </c>
      <c r="J41" s="235">
        <v>5263</v>
      </c>
      <c r="K41" s="233">
        <v>6712</v>
      </c>
      <c r="L41" s="192">
        <v>6018</v>
      </c>
      <c r="M41" s="191">
        <v>7529</v>
      </c>
      <c r="N41" s="166">
        <v>9913</v>
      </c>
      <c r="O41" s="193">
        <v>10999</v>
      </c>
      <c r="P41" s="236">
        <f>SUM(D41:O41)</f>
        <v>105908</v>
      </c>
      <c r="Q41" s="237">
        <f>SUM(P41,Q44)</f>
        <v>452094</v>
      </c>
      <c r="S41" s="1058">
        <v>2022</v>
      </c>
      <c r="T41" s="180" t="s">
        <v>174</v>
      </c>
      <c r="U41" s="176"/>
      <c r="V41" s="146"/>
      <c r="W41" s="143">
        <v>1</v>
      </c>
      <c r="X41" s="177">
        <v>1884</v>
      </c>
      <c r="Y41" s="146">
        <v>1870</v>
      </c>
      <c r="Z41" s="143">
        <v>3070</v>
      </c>
      <c r="AA41" s="177">
        <v>1537</v>
      </c>
      <c r="AB41" s="165">
        <v>1796</v>
      </c>
      <c r="AC41" s="178">
        <v>1249</v>
      </c>
      <c r="AD41" s="164">
        <v>1493</v>
      </c>
      <c r="AE41" s="165">
        <v>2580</v>
      </c>
      <c r="AF41" s="178">
        <v>3480</v>
      </c>
      <c r="AG41" s="271">
        <f>SUM(U41:AF41)</f>
        <v>18960</v>
      </c>
      <c r="AH41" s="272">
        <f>AG41</f>
        <v>18960</v>
      </c>
      <c r="AK41" s="110">
        <f>SUM(D41:O41)-P41</f>
        <v>0</v>
      </c>
    </row>
    <row r="42" spans="2:39" ht="24" customHeight="1" thickBot="1">
      <c r="B42" s="1060"/>
      <c r="C42" s="274" t="s">
        <v>163</v>
      </c>
      <c r="D42" s="239">
        <f t="shared" ref="D42:Q42" si="21">IF(D40="","",D40/D41)</f>
        <v>0.60175557056043216</v>
      </c>
      <c r="E42" s="240">
        <f t="shared" si="21"/>
        <v>0.7067510548523207</v>
      </c>
      <c r="F42" s="241">
        <f t="shared" si="21"/>
        <v>0.71279503105590059</v>
      </c>
      <c r="G42" s="242">
        <f t="shared" si="21"/>
        <v>0.62332488228902572</v>
      </c>
      <c r="H42" s="240">
        <f t="shared" si="21"/>
        <v>0.72149435724477884</v>
      </c>
      <c r="I42" s="241">
        <f t="shared" si="21"/>
        <v>0.76060077372373514</v>
      </c>
      <c r="J42" s="242">
        <f t="shared" si="21"/>
        <v>0.69067072012160369</v>
      </c>
      <c r="K42" s="240">
        <f t="shared" si="21"/>
        <v>0.7729439809296782</v>
      </c>
      <c r="L42" s="241">
        <f t="shared" si="21"/>
        <v>0.70638085742771684</v>
      </c>
      <c r="M42" s="242">
        <f t="shared" si="21"/>
        <v>0.76876079160579092</v>
      </c>
      <c r="N42" s="240">
        <f t="shared" si="21"/>
        <v>0.70463028346615553</v>
      </c>
      <c r="O42" s="243">
        <f t="shared" si="21"/>
        <v>0.67169742703882174</v>
      </c>
      <c r="P42" s="244">
        <f t="shared" si="21"/>
        <v>0.70311968878649389</v>
      </c>
      <c r="Q42" s="383">
        <f t="shared" si="21"/>
        <v>0.6702588399757573</v>
      </c>
      <c r="S42" s="1059"/>
      <c r="T42" s="188" t="s">
        <v>175</v>
      </c>
      <c r="U42" s="189"/>
      <c r="V42" s="149"/>
      <c r="W42" s="147">
        <v>1</v>
      </c>
      <c r="X42" s="190">
        <v>1884</v>
      </c>
      <c r="Y42" s="149">
        <v>1870</v>
      </c>
      <c r="Z42" s="147">
        <v>3070</v>
      </c>
      <c r="AA42" s="190">
        <v>1537</v>
      </c>
      <c r="AB42" s="166">
        <v>1796</v>
      </c>
      <c r="AC42" s="193">
        <v>1249</v>
      </c>
      <c r="AD42" s="275">
        <v>1493</v>
      </c>
      <c r="AE42" s="166">
        <v>2580</v>
      </c>
      <c r="AF42" s="193">
        <v>3480</v>
      </c>
      <c r="AG42" s="195">
        <f>SUM(U42:AF42)</f>
        <v>18960</v>
      </c>
      <c r="AH42" s="273">
        <f>AG42</f>
        <v>18960</v>
      </c>
      <c r="AK42" s="110"/>
    </row>
    <row r="43" spans="2:39" ht="19.5" customHeight="1" thickBot="1">
      <c r="B43" s="1052">
        <f>B40-1</f>
        <v>2018</v>
      </c>
      <c r="C43" s="224" t="s">
        <v>159</v>
      </c>
      <c r="D43" s="225">
        <v>4723</v>
      </c>
      <c r="E43" s="226">
        <v>5534</v>
      </c>
      <c r="F43" s="227">
        <v>7147</v>
      </c>
      <c r="G43" s="228">
        <v>6483</v>
      </c>
      <c r="H43" s="226">
        <v>7055</v>
      </c>
      <c r="I43" s="227">
        <v>9233</v>
      </c>
      <c r="J43" s="228">
        <v>6635</v>
      </c>
      <c r="K43" s="226">
        <v>6687</v>
      </c>
      <c r="L43" s="185">
        <v>5201</v>
      </c>
      <c r="M43" s="183">
        <v>8051</v>
      </c>
      <c r="N43" s="184">
        <v>8841</v>
      </c>
      <c r="O43" s="218">
        <v>10906</v>
      </c>
      <c r="P43" s="229">
        <f>SUM(D43:O43)</f>
        <v>86496</v>
      </c>
      <c r="Q43" s="230">
        <f>SUM(P43,Q46)</f>
        <v>228554</v>
      </c>
      <c r="S43" s="1060"/>
      <c r="T43" s="196" t="s">
        <v>163</v>
      </c>
      <c r="U43" s="197"/>
      <c r="V43" s="198"/>
      <c r="W43" s="199">
        <f t="shared" ref="W43:AH43" si="22">IF(W41="","",W41/W42)</f>
        <v>1</v>
      </c>
      <c r="X43" s="276">
        <f t="shared" si="22"/>
        <v>1</v>
      </c>
      <c r="Y43" s="277">
        <f t="shared" si="22"/>
        <v>1</v>
      </c>
      <c r="Z43" s="278">
        <f t="shared" si="22"/>
        <v>1</v>
      </c>
      <c r="AA43" s="276">
        <f t="shared" si="22"/>
        <v>1</v>
      </c>
      <c r="AB43" s="279">
        <f t="shared" si="22"/>
        <v>1</v>
      </c>
      <c r="AC43" s="280">
        <f t="shared" si="22"/>
        <v>1</v>
      </c>
      <c r="AD43" s="281">
        <f t="shared" si="22"/>
        <v>1</v>
      </c>
      <c r="AE43" s="279">
        <f t="shared" si="22"/>
        <v>1</v>
      </c>
      <c r="AF43" s="280">
        <f t="shared" si="22"/>
        <v>1</v>
      </c>
      <c r="AG43" s="205">
        <f t="shared" si="22"/>
        <v>1</v>
      </c>
      <c r="AH43" s="384">
        <f t="shared" si="22"/>
        <v>1</v>
      </c>
      <c r="AK43" s="110">
        <f>SUM(D43:O43)-P43</f>
        <v>0</v>
      </c>
    </row>
    <row r="44" spans="2:39" ht="19.5" customHeight="1">
      <c r="B44" s="1059"/>
      <c r="C44" s="231" t="s">
        <v>173</v>
      </c>
      <c r="D44" s="232">
        <v>7836</v>
      </c>
      <c r="E44" s="233">
        <v>8654</v>
      </c>
      <c r="F44" s="234">
        <v>11321</v>
      </c>
      <c r="G44" s="235">
        <v>11256</v>
      </c>
      <c r="H44" s="233">
        <v>10642</v>
      </c>
      <c r="I44" s="234">
        <v>13589</v>
      </c>
      <c r="J44" s="235">
        <v>9740</v>
      </c>
      <c r="K44" s="233">
        <v>9648</v>
      </c>
      <c r="L44" s="192">
        <v>8064</v>
      </c>
      <c r="M44" s="191">
        <v>11448</v>
      </c>
      <c r="N44" s="166">
        <v>12910</v>
      </c>
      <c r="O44" s="193">
        <v>16647</v>
      </c>
      <c r="P44" s="236">
        <f>SUM(D44:O44)</f>
        <v>131755</v>
      </c>
      <c r="Q44" s="237">
        <f>SUM(P44,Q47)</f>
        <v>346186</v>
      </c>
      <c r="AK44" s="110">
        <f>SUM(D44:O44)-P44</f>
        <v>0</v>
      </c>
    </row>
    <row r="45" spans="2:39" ht="19.5" customHeight="1" thickBot="1">
      <c r="B45" s="1060"/>
      <c r="C45" s="238" t="s">
        <v>163</v>
      </c>
      <c r="D45" s="239">
        <f t="shared" ref="D45:Q45" si="23">IF(D43="","",D43/D44)</f>
        <v>0.60273098519652879</v>
      </c>
      <c r="E45" s="240">
        <f t="shared" si="23"/>
        <v>0.63947307603420389</v>
      </c>
      <c r="F45" s="241">
        <f t="shared" si="23"/>
        <v>0.63130465506580691</v>
      </c>
      <c r="G45" s="242">
        <f t="shared" si="23"/>
        <v>0.57595948827292109</v>
      </c>
      <c r="H45" s="240">
        <f t="shared" si="23"/>
        <v>0.66293929712460065</v>
      </c>
      <c r="I45" s="241">
        <f t="shared" si="23"/>
        <v>0.67944661122967109</v>
      </c>
      <c r="J45" s="242">
        <f t="shared" si="23"/>
        <v>0.68121149897330591</v>
      </c>
      <c r="K45" s="240">
        <f t="shared" si="23"/>
        <v>0.69309701492537312</v>
      </c>
      <c r="L45" s="241">
        <f t="shared" si="23"/>
        <v>0.64496527777777779</v>
      </c>
      <c r="M45" s="242">
        <f t="shared" si="23"/>
        <v>0.70326694619147445</v>
      </c>
      <c r="N45" s="240">
        <f t="shared" si="23"/>
        <v>0.68481797056545313</v>
      </c>
      <c r="O45" s="243">
        <f t="shared" si="23"/>
        <v>0.65513305700726854</v>
      </c>
      <c r="P45" s="244">
        <f t="shared" si="23"/>
        <v>0.65649121475465821</v>
      </c>
      <c r="Q45" s="383">
        <f t="shared" si="23"/>
        <v>0.66020578532927388</v>
      </c>
    </row>
    <row r="46" spans="2:39" ht="19.5" customHeight="1" outlineLevel="1">
      <c r="B46" s="1052">
        <f>B43-1</f>
        <v>2017</v>
      </c>
      <c r="C46" s="224" t="s">
        <v>159</v>
      </c>
      <c r="D46" s="225">
        <v>5988</v>
      </c>
      <c r="E46" s="226">
        <v>6635</v>
      </c>
      <c r="F46" s="227">
        <v>7549</v>
      </c>
      <c r="G46" s="228">
        <v>7435</v>
      </c>
      <c r="H46" s="226">
        <v>5731</v>
      </c>
      <c r="I46" s="227">
        <v>10677</v>
      </c>
      <c r="J46" s="228">
        <v>1815</v>
      </c>
      <c r="K46" s="226">
        <v>4567</v>
      </c>
      <c r="L46" s="227">
        <v>5144</v>
      </c>
      <c r="M46" s="228">
        <v>9019</v>
      </c>
      <c r="N46" s="226">
        <v>9968</v>
      </c>
      <c r="O46" s="249">
        <v>12931</v>
      </c>
      <c r="P46" s="229">
        <f>SUM(D46:O46)</f>
        <v>87459</v>
      </c>
      <c r="Q46" s="230">
        <f>SUM(P46,P49)</f>
        <v>142058</v>
      </c>
      <c r="AK46" s="110">
        <f>SUM(D46:O46)-P46</f>
        <v>0</v>
      </c>
    </row>
    <row r="47" spans="2:39" ht="19.5" customHeight="1" outlineLevel="1">
      <c r="B47" s="1059"/>
      <c r="C47" s="231" t="s">
        <v>173</v>
      </c>
      <c r="D47" s="232">
        <v>9263</v>
      </c>
      <c r="E47" s="233">
        <v>9992</v>
      </c>
      <c r="F47" s="234">
        <v>11602</v>
      </c>
      <c r="G47" s="235">
        <v>12431</v>
      </c>
      <c r="H47" s="233">
        <v>9685</v>
      </c>
      <c r="I47" s="234">
        <v>15469</v>
      </c>
      <c r="J47" s="235">
        <v>2741</v>
      </c>
      <c r="K47" s="233">
        <v>6893</v>
      </c>
      <c r="L47" s="234">
        <v>7475</v>
      </c>
      <c r="M47" s="235">
        <v>12444</v>
      </c>
      <c r="N47" s="233">
        <v>13769</v>
      </c>
      <c r="O47" s="254">
        <v>19356</v>
      </c>
      <c r="P47" s="236">
        <f>SUM(D47:O47)</f>
        <v>131120</v>
      </c>
      <c r="Q47" s="237">
        <f>SUM(P47,P50)</f>
        <v>214431</v>
      </c>
      <c r="AK47" s="110">
        <f>SUM(D47:O47)-P47</f>
        <v>0</v>
      </c>
    </row>
    <row r="48" spans="2:39" ht="19.5" customHeight="1" outlineLevel="1" thickBot="1">
      <c r="B48" s="1060"/>
      <c r="C48" s="238" t="s">
        <v>163</v>
      </c>
      <c r="D48" s="239">
        <f t="shared" ref="D48:Q48" si="24">IF(D46="","",D46/D47)</f>
        <v>0.64644283709381412</v>
      </c>
      <c r="E48" s="240">
        <f t="shared" si="24"/>
        <v>0.66403122497998401</v>
      </c>
      <c r="F48" s="241">
        <f t="shared" si="24"/>
        <v>0.65066367867609032</v>
      </c>
      <c r="G48" s="242">
        <f t="shared" si="24"/>
        <v>0.59810152039256692</v>
      </c>
      <c r="H48" s="240">
        <f t="shared" si="24"/>
        <v>0.59173980382034075</v>
      </c>
      <c r="I48" s="241">
        <f t="shared" si="24"/>
        <v>0.69021914797336603</v>
      </c>
      <c r="J48" s="242">
        <f t="shared" si="24"/>
        <v>0.66216709230207949</v>
      </c>
      <c r="K48" s="240">
        <f t="shared" si="24"/>
        <v>0.66255621645147256</v>
      </c>
      <c r="L48" s="241">
        <f t="shared" si="24"/>
        <v>0.68816053511705688</v>
      </c>
      <c r="M48" s="242">
        <f t="shared" si="24"/>
        <v>0.7247669559627129</v>
      </c>
      <c r="N48" s="240">
        <f t="shared" si="24"/>
        <v>0.72394509405185559</v>
      </c>
      <c r="O48" s="243">
        <f t="shared" si="24"/>
        <v>0.66806158297168838</v>
      </c>
      <c r="P48" s="244">
        <f t="shared" si="24"/>
        <v>0.66701494813910922</v>
      </c>
      <c r="Q48" s="383">
        <f t="shared" si="24"/>
        <v>0.66248816635654362</v>
      </c>
    </row>
    <row r="49" spans="2:37" ht="19.5" customHeight="1" outlineLevel="1">
      <c r="B49" s="1052">
        <f>B46-1</f>
        <v>2016</v>
      </c>
      <c r="C49" s="224" t="s">
        <v>159</v>
      </c>
      <c r="D49" s="282"/>
      <c r="E49" s="283"/>
      <c r="F49" s="284"/>
      <c r="G49" s="285"/>
      <c r="H49" s="283"/>
      <c r="I49" s="284"/>
      <c r="J49" s="285">
        <v>26</v>
      </c>
      <c r="K49" s="226">
        <v>11444</v>
      </c>
      <c r="L49" s="227">
        <v>8372</v>
      </c>
      <c r="M49" s="228">
        <v>9329</v>
      </c>
      <c r="N49" s="226">
        <v>9914</v>
      </c>
      <c r="O49" s="249">
        <v>15514</v>
      </c>
      <c r="P49" s="229">
        <f>SUM(D49:O49)</f>
        <v>54599</v>
      </c>
      <c r="Q49" s="1071"/>
      <c r="AK49" s="110">
        <f>SUM(D49:O49)-P49</f>
        <v>0</v>
      </c>
    </row>
    <row r="50" spans="2:37" ht="19.5" customHeight="1" outlineLevel="1">
      <c r="B50" s="1059"/>
      <c r="C50" s="231" t="s">
        <v>173</v>
      </c>
      <c r="D50" s="286"/>
      <c r="E50" s="287"/>
      <c r="F50" s="288"/>
      <c r="G50" s="289"/>
      <c r="H50" s="287"/>
      <c r="I50" s="288"/>
      <c r="J50" s="235">
        <v>1769</v>
      </c>
      <c r="K50" s="233">
        <v>15784</v>
      </c>
      <c r="L50" s="234">
        <v>12403</v>
      </c>
      <c r="M50" s="235">
        <v>14113</v>
      </c>
      <c r="N50" s="233">
        <v>14859</v>
      </c>
      <c r="O50" s="254">
        <v>24383</v>
      </c>
      <c r="P50" s="236">
        <f>SUM(D50:O50)</f>
        <v>83311</v>
      </c>
      <c r="Q50" s="1072"/>
      <c r="AK50" s="110">
        <f>SUM(D50:O50)-P50</f>
        <v>0</v>
      </c>
    </row>
    <row r="51" spans="2:37" ht="19.5" customHeight="1" outlineLevel="1" thickBot="1">
      <c r="B51" s="1070"/>
      <c r="C51" s="255" t="s">
        <v>163</v>
      </c>
      <c r="D51" s="290"/>
      <c r="E51" s="291"/>
      <c r="F51" s="292"/>
      <c r="G51" s="293"/>
      <c r="H51" s="291"/>
      <c r="I51" s="292"/>
      <c r="J51" s="294">
        <f t="shared" ref="J51:P51" si="25">IF(J49="","",J49/J50)</f>
        <v>1.4697569248162803E-2</v>
      </c>
      <c r="K51" s="260">
        <f t="shared" si="25"/>
        <v>0.72503801317790162</v>
      </c>
      <c r="L51" s="295">
        <f t="shared" si="25"/>
        <v>0.6749979843586229</v>
      </c>
      <c r="M51" s="294">
        <f t="shared" si="25"/>
        <v>0.66102175299369381</v>
      </c>
      <c r="N51" s="260">
        <f t="shared" si="25"/>
        <v>0.6672050609058483</v>
      </c>
      <c r="O51" s="261">
        <f t="shared" si="25"/>
        <v>0.6362629701021203</v>
      </c>
      <c r="P51" s="262">
        <f t="shared" si="25"/>
        <v>0.65536363745483794</v>
      </c>
      <c r="Q51" s="1073"/>
    </row>
    <row r="52" spans="2:37" ht="8.1" customHeight="1" thickTop="1" thickBot="1"/>
    <row r="53" spans="2:37" s="1" customFormat="1" ht="30" thickTop="1" thickBot="1">
      <c r="B53" s="1074" t="s">
        <v>176</v>
      </c>
      <c r="C53" s="1075"/>
      <c r="D53" s="167" t="s">
        <v>145</v>
      </c>
      <c r="E53" s="168" t="s">
        <v>141</v>
      </c>
      <c r="F53" s="169" t="s">
        <v>146</v>
      </c>
      <c r="G53" s="170" t="s">
        <v>147</v>
      </c>
      <c r="H53" s="168" t="s">
        <v>148</v>
      </c>
      <c r="I53" s="169" t="s">
        <v>149</v>
      </c>
      <c r="J53" s="170" t="s">
        <v>150</v>
      </c>
      <c r="K53" s="168" t="s">
        <v>126</v>
      </c>
      <c r="L53" s="169" t="s">
        <v>151</v>
      </c>
      <c r="M53" s="170" t="s">
        <v>152</v>
      </c>
      <c r="N53" s="168" t="s">
        <v>153</v>
      </c>
      <c r="O53" s="171" t="s">
        <v>154</v>
      </c>
      <c r="P53" s="172" t="s">
        <v>124</v>
      </c>
      <c r="Q53" s="173" t="s">
        <v>155</v>
      </c>
      <c r="R53" s="160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2:37" s="1" customFormat="1" ht="19.5" customHeight="1" thickTop="1">
      <c r="B54" s="1058">
        <v>2023</v>
      </c>
      <c r="C54" s="296" t="s">
        <v>65</v>
      </c>
      <c r="D54" s="297">
        <v>590</v>
      </c>
      <c r="E54" s="298">
        <v>219</v>
      </c>
      <c r="F54" s="299">
        <v>474</v>
      </c>
      <c r="G54" s="300">
        <v>308</v>
      </c>
      <c r="H54" s="301">
        <v>348</v>
      </c>
      <c r="I54" s="302">
        <v>488</v>
      </c>
      <c r="J54" s="303"/>
      <c r="K54" s="304"/>
      <c r="L54" s="305"/>
      <c r="M54" s="303"/>
      <c r="N54" s="304"/>
      <c r="O54" s="306"/>
      <c r="P54" s="307">
        <f>SUM(D54:O54)</f>
        <v>2427</v>
      </c>
      <c r="Q54" s="308">
        <f>Q63+P54</f>
        <v>11988</v>
      </c>
      <c r="R54" s="160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2:37" s="1" customFormat="1" ht="19.5" customHeight="1">
      <c r="B55" s="1052"/>
      <c r="C55" s="309" t="s">
        <v>68</v>
      </c>
      <c r="D55" s="310">
        <v>8</v>
      </c>
      <c r="E55" s="311">
        <v>15</v>
      </c>
      <c r="F55" s="312">
        <v>5</v>
      </c>
      <c r="G55" s="313">
        <v>3</v>
      </c>
      <c r="H55" s="314">
        <v>18</v>
      </c>
      <c r="I55" s="315">
        <v>11</v>
      </c>
      <c r="J55" s="316"/>
      <c r="K55" s="317"/>
      <c r="L55" s="318"/>
      <c r="M55" s="316"/>
      <c r="N55" s="317"/>
      <c r="O55" s="319"/>
      <c r="P55" s="320">
        <f>SUM(D55:O55)</f>
        <v>60</v>
      </c>
      <c r="Q55" s="321">
        <f>Q64+P55</f>
        <v>1290</v>
      </c>
      <c r="R55" s="160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2:37" s="1" customFormat="1" ht="19.5" customHeight="1">
      <c r="B56" s="1052"/>
      <c r="C56" s="309" t="s">
        <v>177</v>
      </c>
      <c r="D56" s="322">
        <v>213</v>
      </c>
      <c r="E56" s="311">
        <v>141</v>
      </c>
      <c r="F56" s="323">
        <v>192</v>
      </c>
      <c r="G56" s="313">
        <v>186</v>
      </c>
      <c r="H56" s="314">
        <v>157</v>
      </c>
      <c r="I56" s="315">
        <v>203</v>
      </c>
      <c r="J56" s="316"/>
      <c r="K56" s="317"/>
      <c r="L56" s="318"/>
      <c r="M56" s="316"/>
      <c r="N56" s="317"/>
      <c r="O56" s="319"/>
      <c r="P56" s="320">
        <f>SUM(D56:O56)</f>
        <v>1092</v>
      </c>
      <c r="Q56" s="321"/>
      <c r="R56" s="160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2:37" s="1" customFormat="1" ht="19.5" customHeight="1">
      <c r="B57" s="1052"/>
      <c r="C57" s="309" t="s">
        <v>178</v>
      </c>
      <c r="D57" s="322">
        <v>15</v>
      </c>
      <c r="E57" s="311">
        <v>11</v>
      </c>
      <c r="F57" s="323">
        <v>11</v>
      </c>
      <c r="G57" s="313">
        <v>11</v>
      </c>
      <c r="H57" s="314">
        <v>18</v>
      </c>
      <c r="I57" s="315">
        <v>71</v>
      </c>
      <c r="J57" s="316"/>
      <c r="K57" s="317"/>
      <c r="L57" s="318"/>
      <c r="M57" s="316"/>
      <c r="N57" s="317"/>
      <c r="O57" s="319"/>
      <c r="P57" s="320">
        <f>SUM(D57:O57)</f>
        <v>137</v>
      </c>
      <c r="Q57" s="321">
        <f>Q65+P57</f>
        <v>1868</v>
      </c>
      <c r="R57" s="160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2:37" s="1" customFormat="1" ht="19.5" customHeight="1">
      <c r="B58" s="1052"/>
      <c r="C58" s="309" t="s">
        <v>71</v>
      </c>
      <c r="D58" s="322">
        <v>27</v>
      </c>
      <c r="E58" s="311">
        <v>33</v>
      </c>
      <c r="F58" s="323">
        <v>15</v>
      </c>
      <c r="G58" s="313">
        <v>14</v>
      </c>
      <c r="H58" s="314">
        <v>20</v>
      </c>
      <c r="I58" s="315">
        <v>30</v>
      </c>
      <c r="J58" s="316"/>
      <c r="K58" s="317"/>
      <c r="L58" s="318"/>
      <c r="M58" s="316"/>
      <c r="N58" s="317"/>
      <c r="O58" s="319"/>
      <c r="P58" s="320">
        <f t="shared" ref="P58" si="26">SUM(D58:O58)</f>
        <v>139</v>
      </c>
      <c r="Q58" s="321">
        <f>Q66+P58</f>
        <v>62909</v>
      </c>
      <c r="R58" s="160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2:37" s="1" customFormat="1" ht="19.5" customHeight="1">
      <c r="B59" s="1052"/>
      <c r="C59" s="324" t="s">
        <v>179</v>
      </c>
      <c r="D59" s="325"/>
      <c r="E59" s="326"/>
      <c r="F59" s="327"/>
      <c r="G59" s="328">
        <v>11</v>
      </c>
      <c r="H59" s="329">
        <v>11</v>
      </c>
      <c r="I59" s="330">
        <v>5</v>
      </c>
      <c r="J59" s="331"/>
      <c r="K59" s="332"/>
      <c r="L59" s="333"/>
      <c r="M59" s="331"/>
      <c r="N59" s="332"/>
      <c r="O59" s="334"/>
      <c r="P59" s="320">
        <f>SUM(D59:O59)</f>
        <v>27</v>
      </c>
      <c r="Q59" s="321"/>
      <c r="R59" s="160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2:37" s="1" customFormat="1" ht="19.5" customHeight="1">
      <c r="B60" s="1052"/>
      <c r="C60" s="324" t="s">
        <v>47</v>
      </c>
      <c r="D60" s="325">
        <v>331</v>
      </c>
      <c r="E60" s="326">
        <v>293</v>
      </c>
      <c r="F60" s="327">
        <v>320</v>
      </c>
      <c r="G60" s="328">
        <v>175</v>
      </c>
      <c r="H60" s="329">
        <v>601</v>
      </c>
      <c r="I60" s="330">
        <v>364</v>
      </c>
      <c r="J60" s="331"/>
      <c r="K60" s="332"/>
      <c r="L60" s="333"/>
      <c r="M60" s="331"/>
      <c r="N60" s="332"/>
      <c r="O60" s="334"/>
      <c r="P60" s="320">
        <f>SUM(D60:O60)</f>
        <v>2084</v>
      </c>
      <c r="Q60" s="321">
        <f t="shared" ref="Q60" si="27">Q67+P60</f>
        <v>72437</v>
      </c>
      <c r="R60" s="1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2:37" s="1" customFormat="1" ht="19.5" customHeight="1">
      <c r="B61" s="1052"/>
      <c r="C61" s="335" t="s">
        <v>120</v>
      </c>
      <c r="D61" s="336">
        <v>1110</v>
      </c>
      <c r="E61" s="337">
        <v>912</v>
      </c>
      <c r="F61" s="338">
        <v>948</v>
      </c>
      <c r="G61" s="339">
        <v>1570</v>
      </c>
      <c r="H61" s="340">
        <v>1113</v>
      </c>
      <c r="I61" s="341">
        <v>1773</v>
      </c>
      <c r="J61" s="342"/>
      <c r="K61" s="343"/>
      <c r="L61" s="344"/>
      <c r="M61" s="342"/>
      <c r="N61" s="343"/>
      <c r="O61" s="345"/>
      <c r="P61" s="346">
        <f>SUM(D61:O61)</f>
        <v>7426</v>
      </c>
      <c r="Q61" s="347">
        <f t="shared" ref="Q61" si="28">Q66+P61</f>
        <v>70196</v>
      </c>
      <c r="R61" s="160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2:37" s="1" customFormat="1" ht="19.5" customHeight="1" thickBot="1">
      <c r="B62" s="1060"/>
      <c r="C62" s="196" t="s">
        <v>180</v>
      </c>
      <c r="D62" s="348">
        <f>SUM(D54:D61)</f>
        <v>2294</v>
      </c>
      <c r="E62" s="349">
        <f t="shared" ref="E62" si="29">SUM(E54:E61)</f>
        <v>1624</v>
      </c>
      <c r="F62" s="350">
        <f>SUM(F54:F61)</f>
        <v>1965</v>
      </c>
      <c r="G62" s="351">
        <f>SUM(G54:G61)</f>
        <v>2278</v>
      </c>
      <c r="H62" s="352">
        <f t="shared" ref="H62:I62" si="30">SUM(H54:H61)</f>
        <v>2286</v>
      </c>
      <c r="I62" s="353">
        <f t="shared" si="30"/>
        <v>2945</v>
      </c>
      <c r="J62" s="351">
        <f>SUM(J54:J61)</f>
        <v>0</v>
      </c>
      <c r="K62" s="352">
        <f t="shared" ref="K62:O62" si="31">SUM(K54:K61)</f>
        <v>0</v>
      </c>
      <c r="L62" s="353">
        <f t="shared" si="31"/>
        <v>0</v>
      </c>
      <c r="M62" s="351">
        <f t="shared" si="31"/>
        <v>0</v>
      </c>
      <c r="N62" s="352">
        <f t="shared" si="31"/>
        <v>0</v>
      </c>
      <c r="O62" s="354">
        <f t="shared" si="31"/>
        <v>0</v>
      </c>
      <c r="P62" s="162">
        <f>SUM(D62:O62)</f>
        <v>13392</v>
      </c>
      <c r="Q62" s="355">
        <f>SUM(Q54:Q61)</f>
        <v>220688</v>
      </c>
      <c r="R62" s="160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2:37" s="1" customFormat="1" ht="19.5" customHeight="1" thickTop="1">
      <c r="B63" s="1058">
        <v>2022</v>
      </c>
      <c r="C63" s="356" t="s">
        <v>65</v>
      </c>
      <c r="D63" s="357">
        <v>128</v>
      </c>
      <c r="E63" s="301">
        <v>38</v>
      </c>
      <c r="F63" s="302">
        <v>7</v>
      </c>
      <c r="G63" s="300">
        <v>692</v>
      </c>
      <c r="H63" s="301">
        <v>414</v>
      </c>
      <c r="I63" s="302">
        <v>594</v>
      </c>
      <c r="J63" s="303">
        <v>380</v>
      </c>
      <c r="K63" s="304">
        <v>855</v>
      </c>
      <c r="L63" s="305">
        <v>1085</v>
      </c>
      <c r="M63" s="303">
        <v>810</v>
      </c>
      <c r="N63" s="304">
        <v>527</v>
      </c>
      <c r="O63" s="306">
        <v>538</v>
      </c>
      <c r="P63" s="307">
        <f>SUM(D63:O63)</f>
        <v>6068</v>
      </c>
      <c r="Q63" s="308">
        <f>Q70+P63</f>
        <v>9561</v>
      </c>
      <c r="R63" s="160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K63" s="110">
        <f t="shared" ref="AK63:AK72" si="32">SUM(D70:O70)-P70</f>
        <v>0</v>
      </c>
    </row>
    <row r="64" spans="2:37" s="1" customFormat="1" ht="19.5" customHeight="1">
      <c r="B64" s="1052"/>
      <c r="C64" s="358" t="s">
        <v>68</v>
      </c>
      <c r="D64" s="359">
        <v>81</v>
      </c>
      <c r="E64" s="314">
        <v>66</v>
      </c>
      <c r="F64" s="315">
        <v>93</v>
      </c>
      <c r="G64" s="313">
        <v>85</v>
      </c>
      <c r="H64" s="314">
        <v>98</v>
      </c>
      <c r="I64" s="315">
        <v>101</v>
      </c>
      <c r="J64" s="316">
        <v>59</v>
      </c>
      <c r="K64" s="317">
        <v>3</v>
      </c>
      <c r="L64" s="318">
        <v>8</v>
      </c>
      <c r="M64" s="316">
        <v>12</v>
      </c>
      <c r="N64" s="317">
        <v>11</v>
      </c>
      <c r="O64" s="319">
        <v>19</v>
      </c>
      <c r="P64" s="320">
        <f t="shared" ref="P64:P68" si="33">SUM(D64:O64)</f>
        <v>636</v>
      </c>
      <c r="Q64" s="321">
        <f>Q71+P64</f>
        <v>1230</v>
      </c>
      <c r="R64" s="160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K64" s="110">
        <f t="shared" si="32"/>
        <v>0</v>
      </c>
    </row>
    <row r="65" spans="2:39" s="1" customFormat="1" ht="19.5" customHeight="1">
      <c r="B65" s="1052"/>
      <c r="C65" s="358" t="s">
        <v>178</v>
      </c>
      <c r="D65" s="359"/>
      <c r="E65" s="314"/>
      <c r="F65" s="315"/>
      <c r="G65" s="313"/>
      <c r="H65" s="314"/>
      <c r="I65" s="315"/>
      <c r="J65" s="316"/>
      <c r="K65" s="317">
        <v>55</v>
      </c>
      <c r="L65" s="318">
        <v>31</v>
      </c>
      <c r="M65" s="316">
        <v>13</v>
      </c>
      <c r="N65" s="317">
        <v>11</v>
      </c>
      <c r="O65" s="319">
        <v>12</v>
      </c>
      <c r="P65" s="320">
        <f t="shared" si="33"/>
        <v>122</v>
      </c>
      <c r="Q65" s="321">
        <f>Q72+P65</f>
        <v>1731</v>
      </c>
      <c r="R65" s="160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K65" s="110">
        <f t="shared" si="32"/>
        <v>0</v>
      </c>
    </row>
    <row r="66" spans="2:39" s="1" customFormat="1" ht="19.5" customHeight="1">
      <c r="B66" s="1052"/>
      <c r="C66" s="358" t="s">
        <v>71</v>
      </c>
      <c r="D66" s="359">
        <v>14</v>
      </c>
      <c r="E66" s="314">
        <v>27</v>
      </c>
      <c r="F66" s="315">
        <v>30</v>
      </c>
      <c r="G66" s="313">
        <v>29</v>
      </c>
      <c r="H66" s="314">
        <v>24</v>
      </c>
      <c r="I66" s="315">
        <v>24</v>
      </c>
      <c r="J66" s="316">
        <v>27</v>
      </c>
      <c r="K66" s="317">
        <v>33</v>
      </c>
      <c r="L66" s="318">
        <v>13</v>
      </c>
      <c r="M66" s="316">
        <v>5</v>
      </c>
      <c r="N66" s="317">
        <v>26</v>
      </c>
      <c r="O66" s="319">
        <v>33</v>
      </c>
      <c r="P66" s="320">
        <f t="shared" si="33"/>
        <v>285</v>
      </c>
      <c r="Q66" s="321">
        <f t="shared" ref="Q66:Q67" si="34">Q73+P66</f>
        <v>62770</v>
      </c>
      <c r="R66" s="160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K66" s="110">
        <f t="shared" si="32"/>
        <v>0</v>
      </c>
      <c r="AM66" s="4"/>
    </row>
    <row r="67" spans="2:39" s="1" customFormat="1" ht="19.5" customHeight="1">
      <c r="B67" s="1052"/>
      <c r="C67" s="360" t="s">
        <v>47</v>
      </c>
      <c r="D67" s="361"/>
      <c r="E67" s="329"/>
      <c r="F67" s="330"/>
      <c r="G67" s="328"/>
      <c r="H67" s="329"/>
      <c r="I67" s="330">
        <v>8</v>
      </c>
      <c r="J67" s="331">
        <v>367</v>
      </c>
      <c r="K67" s="332">
        <v>583</v>
      </c>
      <c r="L67" s="333">
        <v>750</v>
      </c>
      <c r="M67" s="331">
        <v>188</v>
      </c>
      <c r="N67" s="332">
        <v>86</v>
      </c>
      <c r="O67" s="334">
        <v>190</v>
      </c>
      <c r="P67" s="320">
        <f t="shared" si="33"/>
        <v>2172</v>
      </c>
      <c r="Q67" s="321">
        <f t="shared" si="34"/>
        <v>70353</v>
      </c>
      <c r="R67" s="160"/>
      <c r="AK67" s="110">
        <f t="shared" si="32"/>
        <v>0</v>
      </c>
    </row>
    <row r="68" spans="2:39" s="1" customFormat="1" ht="19.5" customHeight="1">
      <c r="B68" s="1052"/>
      <c r="C68" s="362" t="s">
        <v>120</v>
      </c>
      <c r="D68" s="363">
        <v>1121</v>
      </c>
      <c r="E68" s="340">
        <v>1200</v>
      </c>
      <c r="F68" s="344">
        <v>814</v>
      </c>
      <c r="G68" s="339">
        <v>1284</v>
      </c>
      <c r="H68" s="340">
        <v>601</v>
      </c>
      <c r="I68" s="341">
        <v>1249</v>
      </c>
      <c r="J68" s="342">
        <v>1465</v>
      </c>
      <c r="K68" s="343">
        <v>1011</v>
      </c>
      <c r="L68" s="344">
        <v>838</v>
      </c>
      <c r="M68" s="342">
        <v>788</v>
      </c>
      <c r="N68" s="343">
        <v>1120</v>
      </c>
      <c r="O68" s="345">
        <v>1852</v>
      </c>
      <c r="P68" s="346">
        <f t="shared" si="33"/>
        <v>13343</v>
      </c>
      <c r="Q68" s="347">
        <f t="shared" ref="Q68" si="35">Q73+P68</f>
        <v>75828</v>
      </c>
      <c r="R68" s="160"/>
      <c r="AK68" s="110">
        <f t="shared" si="32"/>
        <v>0</v>
      </c>
    </row>
    <row r="69" spans="2:39" ht="19.5" customHeight="1" thickBot="1">
      <c r="B69" s="1060"/>
      <c r="C69" s="364" t="s">
        <v>180</v>
      </c>
      <c r="D69" s="365">
        <f t="shared" ref="D69:E69" si="36">SUM(D63:D68)</f>
        <v>1344</v>
      </c>
      <c r="E69" s="163">
        <f t="shared" si="36"/>
        <v>1331</v>
      </c>
      <c r="F69" s="161">
        <f>SUM(F63:F68)</f>
        <v>944</v>
      </c>
      <c r="G69" s="351">
        <f>SUM(G63:G68)</f>
        <v>2090</v>
      </c>
      <c r="H69" s="352">
        <f t="shared" ref="H69:O69" si="37">SUM(H63:H68)</f>
        <v>1137</v>
      </c>
      <c r="I69" s="353">
        <f t="shared" si="37"/>
        <v>1976</v>
      </c>
      <c r="J69" s="351">
        <f>SUM(J63:J68)</f>
        <v>2298</v>
      </c>
      <c r="K69" s="352">
        <f t="shared" si="37"/>
        <v>2540</v>
      </c>
      <c r="L69" s="353">
        <f t="shared" si="37"/>
        <v>2725</v>
      </c>
      <c r="M69" s="351">
        <f t="shared" si="37"/>
        <v>1816</v>
      </c>
      <c r="N69" s="352">
        <f t="shared" si="37"/>
        <v>1781</v>
      </c>
      <c r="O69" s="354">
        <f t="shared" si="37"/>
        <v>2644</v>
      </c>
      <c r="P69" s="162">
        <f t="shared" ref="P69" si="38">SUM(D69:O69)</f>
        <v>22626</v>
      </c>
      <c r="Q69" s="355">
        <f>SUM(Q63:Q68)</f>
        <v>221473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K69" s="110">
        <f t="shared" si="32"/>
        <v>0</v>
      </c>
    </row>
    <row r="70" spans="2:39" ht="19.5" customHeight="1">
      <c r="B70" s="1052">
        <v>2021</v>
      </c>
      <c r="C70" s="366" t="s">
        <v>65</v>
      </c>
      <c r="D70" s="367">
        <v>148</v>
      </c>
      <c r="E70" s="368">
        <v>69</v>
      </c>
      <c r="F70" s="369">
        <v>93</v>
      </c>
      <c r="G70" s="370">
        <v>102</v>
      </c>
      <c r="H70" s="368">
        <v>66</v>
      </c>
      <c r="I70" s="369">
        <v>217</v>
      </c>
      <c r="J70" s="371">
        <v>60</v>
      </c>
      <c r="K70" s="372">
        <v>112</v>
      </c>
      <c r="L70" s="373">
        <v>249</v>
      </c>
      <c r="M70" s="371">
        <v>196</v>
      </c>
      <c r="N70" s="372">
        <v>180</v>
      </c>
      <c r="O70" s="374">
        <v>340</v>
      </c>
      <c r="P70" s="375">
        <f>SUM(D70:O70)</f>
        <v>1832</v>
      </c>
      <c r="Q70" s="376">
        <f>P70+P75</f>
        <v>3493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K70" s="110">
        <f t="shared" si="32"/>
        <v>0</v>
      </c>
    </row>
    <row r="71" spans="2:39" ht="19.5" customHeight="1">
      <c r="B71" s="1052"/>
      <c r="C71" s="309" t="s">
        <v>68</v>
      </c>
      <c r="D71" s="359">
        <v>40</v>
      </c>
      <c r="E71" s="314">
        <v>25</v>
      </c>
      <c r="F71" s="315">
        <v>21</v>
      </c>
      <c r="G71" s="313">
        <v>18</v>
      </c>
      <c r="H71" s="314">
        <v>11</v>
      </c>
      <c r="I71" s="315">
        <v>19</v>
      </c>
      <c r="J71" s="316">
        <v>12</v>
      </c>
      <c r="K71" s="317">
        <v>50</v>
      </c>
      <c r="L71" s="318">
        <v>22</v>
      </c>
      <c r="M71" s="316">
        <v>71</v>
      </c>
      <c r="N71" s="317">
        <v>41</v>
      </c>
      <c r="O71" s="319">
        <v>90</v>
      </c>
      <c r="P71" s="320">
        <f t="shared" ref="P71:P74" si="39">SUM(D71:O71)</f>
        <v>420</v>
      </c>
      <c r="Q71" s="321">
        <f t="shared" ref="Q71:Q73" si="40">P71+P76</f>
        <v>594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K71" s="110">
        <f t="shared" si="32"/>
        <v>0</v>
      </c>
    </row>
    <row r="72" spans="2:39" ht="19.5" customHeight="1">
      <c r="B72" s="1052"/>
      <c r="C72" s="309" t="s">
        <v>71</v>
      </c>
      <c r="D72" s="359">
        <v>61</v>
      </c>
      <c r="E72" s="314">
        <v>60</v>
      </c>
      <c r="F72" s="315">
        <v>69</v>
      </c>
      <c r="G72" s="313">
        <v>56</v>
      </c>
      <c r="H72" s="314">
        <v>42</v>
      </c>
      <c r="I72" s="315">
        <v>79</v>
      </c>
      <c r="J72" s="316">
        <v>61</v>
      </c>
      <c r="K72" s="317">
        <v>44</v>
      </c>
      <c r="L72" s="318">
        <v>48</v>
      </c>
      <c r="M72" s="316">
        <v>41</v>
      </c>
      <c r="N72" s="317">
        <v>51</v>
      </c>
      <c r="O72" s="319">
        <v>42</v>
      </c>
      <c r="P72" s="320">
        <f t="shared" si="39"/>
        <v>654</v>
      </c>
      <c r="Q72" s="321">
        <f t="shared" si="40"/>
        <v>1609</v>
      </c>
      <c r="AK72" s="110">
        <f t="shared" si="32"/>
        <v>0</v>
      </c>
    </row>
    <row r="73" spans="2:39" ht="19.5" customHeight="1">
      <c r="B73" s="1052"/>
      <c r="C73" s="335" t="s">
        <v>120</v>
      </c>
      <c r="D73" s="363">
        <v>1721</v>
      </c>
      <c r="E73" s="340">
        <v>2302</v>
      </c>
      <c r="F73" s="344">
        <v>2633</v>
      </c>
      <c r="G73" s="339">
        <v>2828</v>
      </c>
      <c r="H73" s="340">
        <v>2152</v>
      </c>
      <c r="I73" s="341">
        <v>3348</v>
      </c>
      <c r="J73" s="342">
        <v>1834</v>
      </c>
      <c r="K73" s="343">
        <v>1924</v>
      </c>
      <c r="L73" s="344">
        <v>1765</v>
      </c>
      <c r="M73" s="342">
        <v>2896</v>
      </c>
      <c r="N73" s="343">
        <v>2855</v>
      </c>
      <c r="O73" s="345">
        <v>3364</v>
      </c>
      <c r="P73" s="346">
        <f t="shared" si="39"/>
        <v>29622</v>
      </c>
      <c r="Q73" s="347">
        <f t="shared" si="40"/>
        <v>62485</v>
      </c>
    </row>
    <row r="74" spans="2:39" ht="19.5" customHeight="1" thickBot="1">
      <c r="B74" s="1060"/>
      <c r="C74" s="196" t="s">
        <v>180</v>
      </c>
      <c r="D74" s="365">
        <f t="shared" ref="D74:E74" si="41">SUM(D70:D73)</f>
        <v>1970</v>
      </c>
      <c r="E74" s="163">
        <f t="shared" si="41"/>
        <v>2456</v>
      </c>
      <c r="F74" s="161">
        <f>SUM(F70:F73)</f>
        <v>2816</v>
      </c>
      <c r="G74" s="351">
        <f t="shared" ref="G74:O74" si="42">SUM(G70:G73)</f>
        <v>3004</v>
      </c>
      <c r="H74" s="352">
        <f t="shared" si="42"/>
        <v>2271</v>
      </c>
      <c r="I74" s="353">
        <f t="shared" si="42"/>
        <v>3663</v>
      </c>
      <c r="J74" s="351">
        <f t="shared" si="42"/>
        <v>1967</v>
      </c>
      <c r="K74" s="352">
        <f t="shared" si="42"/>
        <v>2130</v>
      </c>
      <c r="L74" s="353">
        <f t="shared" si="42"/>
        <v>2084</v>
      </c>
      <c r="M74" s="351">
        <f t="shared" si="42"/>
        <v>3204</v>
      </c>
      <c r="N74" s="352">
        <f t="shared" si="42"/>
        <v>3127</v>
      </c>
      <c r="O74" s="354">
        <f t="shared" si="42"/>
        <v>3836</v>
      </c>
      <c r="P74" s="162">
        <f t="shared" si="39"/>
        <v>32528</v>
      </c>
      <c r="Q74" s="355">
        <f>SUM(Q70:Q73)</f>
        <v>68181</v>
      </c>
    </row>
    <row r="75" spans="2:39" ht="19.5" customHeight="1">
      <c r="B75" s="1052">
        <v>2020</v>
      </c>
      <c r="C75" s="377" t="s">
        <v>65</v>
      </c>
      <c r="D75" s="367"/>
      <c r="E75" s="368"/>
      <c r="F75" s="369">
        <v>0</v>
      </c>
      <c r="G75" s="370">
        <v>221</v>
      </c>
      <c r="H75" s="368">
        <v>371</v>
      </c>
      <c r="I75" s="369">
        <v>287</v>
      </c>
      <c r="J75" s="371">
        <v>150</v>
      </c>
      <c r="K75" s="372">
        <v>110</v>
      </c>
      <c r="L75" s="373">
        <v>212</v>
      </c>
      <c r="M75" s="371">
        <v>73</v>
      </c>
      <c r="N75" s="372">
        <v>81</v>
      </c>
      <c r="O75" s="374">
        <v>156</v>
      </c>
      <c r="P75" s="375">
        <v>1661</v>
      </c>
      <c r="Q75" s="378"/>
    </row>
    <row r="76" spans="2:39" ht="19.5" customHeight="1">
      <c r="B76" s="1052"/>
      <c r="C76" s="309" t="s">
        <v>68</v>
      </c>
      <c r="D76" s="359"/>
      <c r="E76" s="314"/>
      <c r="F76" s="315">
        <v>0</v>
      </c>
      <c r="G76" s="313">
        <v>0</v>
      </c>
      <c r="H76" s="314">
        <v>0</v>
      </c>
      <c r="I76" s="315">
        <v>15</v>
      </c>
      <c r="J76" s="316">
        <v>12</v>
      </c>
      <c r="K76" s="317">
        <v>35</v>
      </c>
      <c r="L76" s="318">
        <v>35</v>
      </c>
      <c r="M76" s="316">
        <v>25</v>
      </c>
      <c r="N76" s="317">
        <v>22</v>
      </c>
      <c r="O76" s="319">
        <v>30</v>
      </c>
      <c r="P76" s="320">
        <v>174</v>
      </c>
      <c r="Q76" s="378"/>
    </row>
    <row r="77" spans="2:39" ht="19.5" customHeight="1">
      <c r="B77" s="1052"/>
      <c r="C77" s="309" t="s">
        <v>71</v>
      </c>
      <c r="D77" s="359"/>
      <c r="E77" s="314"/>
      <c r="F77" s="315">
        <v>4</v>
      </c>
      <c r="G77" s="313">
        <v>4</v>
      </c>
      <c r="H77" s="314">
        <v>260</v>
      </c>
      <c r="I77" s="315">
        <v>156</v>
      </c>
      <c r="J77" s="316">
        <v>88</v>
      </c>
      <c r="K77" s="317">
        <v>72</v>
      </c>
      <c r="L77" s="318">
        <v>12</v>
      </c>
      <c r="M77" s="316">
        <v>214</v>
      </c>
      <c r="N77" s="317">
        <v>50</v>
      </c>
      <c r="O77" s="319">
        <v>95</v>
      </c>
      <c r="P77" s="320">
        <v>955</v>
      </c>
      <c r="Q77" s="378"/>
    </row>
    <row r="78" spans="2:39" ht="19.5" customHeight="1">
      <c r="B78" s="1052"/>
      <c r="C78" s="335" t="s">
        <v>120</v>
      </c>
      <c r="D78" s="363"/>
      <c r="E78" s="340"/>
      <c r="F78" s="341">
        <v>1836</v>
      </c>
      <c r="G78" s="339">
        <v>456</v>
      </c>
      <c r="H78" s="340">
        <v>1178</v>
      </c>
      <c r="I78" s="341">
        <v>3493</v>
      </c>
      <c r="J78" s="342">
        <v>3542</v>
      </c>
      <c r="K78" s="343">
        <v>4292</v>
      </c>
      <c r="L78" s="344">
        <v>3529</v>
      </c>
      <c r="M78" s="342">
        <v>4667</v>
      </c>
      <c r="N78" s="343">
        <v>5069</v>
      </c>
      <c r="O78" s="345">
        <v>4801</v>
      </c>
      <c r="P78" s="346">
        <v>32863</v>
      </c>
      <c r="Q78" s="378"/>
    </row>
    <row r="79" spans="2:39" ht="15" thickBot="1">
      <c r="B79" s="1070"/>
      <c r="C79" s="379" t="s">
        <v>180</v>
      </c>
      <c r="D79" s="380"/>
      <c r="E79" s="152"/>
      <c r="F79" s="150">
        <v>1840</v>
      </c>
      <c r="G79" s="158">
        <v>681</v>
      </c>
      <c r="H79" s="153">
        <v>1809</v>
      </c>
      <c r="I79" s="157">
        <v>3951</v>
      </c>
      <c r="J79" s="158">
        <v>3792</v>
      </c>
      <c r="K79" s="153">
        <v>4509</v>
      </c>
      <c r="L79" s="157">
        <v>3788</v>
      </c>
      <c r="M79" s="158">
        <v>4979</v>
      </c>
      <c r="N79" s="153">
        <v>5222</v>
      </c>
      <c r="O79" s="159">
        <v>5082</v>
      </c>
      <c r="P79" s="151">
        <v>35653</v>
      </c>
      <c r="Q79" s="381"/>
    </row>
    <row r="80" spans="2:39" ht="15" thickTop="1"/>
  </sheetData>
  <mergeCells count="36">
    <mergeCell ref="B70:B74"/>
    <mergeCell ref="B75:B79"/>
    <mergeCell ref="B46:B48"/>
    <mergeCell ref="B49:B51"/>
    <mergeCell ref="Q49:Q51"/>
    <mergeCell ref="B53:C53"/>
    <mergeCell ref="B54:B62"/>
    <mergeCell ref="B63:B69"/>
    <mergeCell ref="B31:B33"/>
    <mergeCell ref="S31:S33"/>
    <mergeCell ref="B34:B36"/>
    <mergeCell ref="B37:B39"/>
    <mergeCell ref="S37:T37"/>
    <mergeCell ref="S38:S40"/>
    <mergeCell ref="B40:B42"/>
    <mergeCell ref="S41:S43"/>
    <mergeCell ref="B43:B45"/>
    <mergeCell ref="B23:B25"/>
    <mergeCell ref="Q23:Q25"/>
    <mergeCell ref="B27:C27"/>
    <mergeCell ref="S27:T27"/>
    <mergeCell ref="B28:B30"/>
    <mergeCell ref="S28:S30"/>
    <mergeCell ref="B20:B22"/>
    <mergeCell ref="A1:R1"/>
    <mergeCell ref="B4:C4"/>
    <mergeCell ref="S4:T4"/>
    <mergeCell ref="B5:B7"/>
    <mergeCell ref="S5:S7"/>
    <mergeCell ref="B8:B10"/>
    <mergeCell ref="S8:S10"/>
    <mergeCell ref="B11:B13"/>
    <mergeCell ref="S11:S13"/>
    <mergeCell ref="B14:B16"/>
    <mergeCell ref="S14:S16"/>
    <mergeCell ref="B17:B19"/>
  </mergeCells>
  <phoneticPr fontId="14"/>
  <conditionalFormatting sqref="D5:P25">
    <cfRule type="containsBlanks" dxfId="5" priority="6">
      <formula>LEN(TRIM(D5))=0</formula>
    </cfRule>
  </conditionalFormatting>
  <conditionalFormatting sqref="D28:P51">
    <cfRule type="containsBlanks" dxfId="4" priority="4">
      <formula>LEN(TRIM(D28))=0</formula>
    </cfRule>
  </conditionalFormatting>
  <conditionalFormatting sqref="D54:P79">
    <cfRule type="containsBlanks" dxfId="3" priority="1">
      <formula>LEN(TRIM(D54))=0</formula>
    </cfRule>
  </conditionalFormatting>
  <conditionalFormatting sqref="U5:AG16">
    <cfRule type="containsBlanks" dxfId="2" priority="5">
      <formula>LEN(TRIM(U5))=0</formula>
    </cfRule>
  </conditionalFormatting>
  <conditionalFormatting sqref="U28:AG33">
    <cfRule type="containsBlanks" dxfId="1" priority="3">
      <formula>LEN(TRIM(U28))=0</formula>
    </cfRule>
  </conditionalFormatting>
  <conditionalFormatting sqref="U38:AG43">
    <cfRule type="containsBlanks" dxfId="0" priority="2">
      <formula>LEN(TRIM(U38))=0</formula>
    </cfRule>
  </conditionalFormatting>
  <printOptions horizontalCentered="1"/>
  <pageMargins left="0.59055118110236227" right="0" top="0.39370078740157483" bottom="0.39370078740157483" header="0.19685039370078741" footer="0.19685039370078741"/>
  <pageSetup paperSize="8" scale="56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theme="1"/>
    <pageSetUpPr fitToPage="1"/>
  </sheetPr>
  <dimension ref="A1:S50"/>
  <sheetViews>
    <sheetView workbookViewId="0">
      <selection activeCell="T22" sqref="T22"/>
    </sheetView>
  </sheetViews>
  <sheetFormatPr defaultColWidth="9" defaultRowHeight="22.5" customHeight="1"/>
  <cols>
    <col min="1" max="1" width="4.625" style="51" customWidth="1"/>
    <col min="2" max="2" width="11.625" style="51" customWidth="1"/>
    <col min="3" max="16" width="10.125" style="51" customWidth="1"/>
    <col min="17" max="17" width="13.625" style="51" customWidth="1"/>
    <col min="18" max="18" width="14.125" style="51" customWidth="1"/>
    <col min="19" max="19" width="0.875" style="51" customWidth="1"/>
    <col min="20" max="16384" width="9" style="51"/>
  </cols>
  <sheetData>
    <row r="1" spans="1:19" ht="23.25">
      <c r="A1" s="50" t="s">
        <v>234</v>
      </c>
      <c r="B1" s="50"/>
    </row>
    <row r="2" spans="1:19" ht="14.25"/>
    <row r="3" spans="1:19" ht="15.75" thickBot="1">
      <c r="E3" s="52"/>
      <c r="F3" s="52"/>
      <c r="S3" s="53" t="s">
        <v>2</v>
      </c>
    </row>
    <row r="4" spans="1:19" ht="57" thickBot="1">
      <c r="B4" s="88" t="s">
        <v>235</v>
      </c>
      <c r="C4" s="89" t="s">
        <v>236</v>
      </c>
      <c r="D4" s="89" t="s">
        <v>237</v>
      </c>
      <c r="E4" s="89" t="s">
        <v>238</v>
      </c>
      <c r="F4" s="89" t="s">
        <v>239</v>
      </c>
      <c r="G4" s="89" t="s">
        <v>240</v>
      </c>
      <c r="H4" s="89" t="s">
        <v>241</v>
      </c>
      <c r="I4" s="90" t="s">
        <v>242</v>
      </c>
      <c r="J4" s="90" t="s">
        <v>243</v>
      </c>
      <c r="K4" s="90" t="s">
        <v>244</v>
      </c>
      <c r="L4" s="91" t="s">
        <v>244</v>
      </c>
      <c r="M4" s="90" t="s">
        <v>245</v>
      </c>
      <c r="N4" s="90" t="s">
        <v>246</v>
      </c>
      <c r="O4" s="90" t="s">
        <v>247</v>
      </c>
      <c r="P4" s="90" t="s">
        <v>248</v>
      </c>
      <c r="Q4" s="92" t="s">
        <v>244</v>
      </c>
      <c r="R4" s="93" t="s">
        <v>249</v>
      </c>
    </row>
    <row r="5" spans="1:19" ht="7.5" customHeight="1" thickBot="1">
      <c r="B5" s="54"/>
      <c r="C5" s="74"/>
      <c r="D5" s="74"/>
      <c r="E5" s="74"/>
      <c r="F5" s="74"/>
      <c r="G5" s="74"/>
      <c r="H5" s="74"/>
      <c r="I5" s="55"/>
      <c r="J5" s="55"/>
      <c r="K5" s="55"/>
      <c r="L5" s="73"/>
      <c r="M5" s="55"/>
      <c r="N5" s="55"/>
      <c r="O5" s="55"/>
      <c r="P5" s="55"/>
      <c r="Q5" s="56"/>
      <c r="R5" s="74"/>
    </row>
    <row r="6" spans="1:19" ht="14.25">
      <c r="B6" s="82"/>
      <c r="C6" s="1088">
        <v>2022</v>
      </c>
      <c r="D6" s="1088"/>
      <c r="E6" s="1088"/>
      <c r="F6" s="1088"/>
      <c r="G6" s="1088"/>
      <c r="H6" s="1088"/>
      <c r="I6" s="1088"/>
      <c r="J6" s="1088"/>
      <c r="K6" s="1088"/>
      <c r="L6" s="1088"/>
      <c r="M6" s="1088"/>
      <c r="N6" s="1088"/>
      <c r="O6" s="1088"/>
      <c r="P6" s="1088"/>
      <c r="Q6" s="1088"/>
      <c r="R6" s="1089"/>
    </row>
    <row r="7" spans="1:19" ht="14.25">
      <c r="B7" s="83"/>
      <c r="C7" s="1090" t="s">
        <v>10</v>
      </c>
      <c r="D7" s="1092" t="s">
        <v>250</v>
      </c>
      <c r="E7" s="1092" t="s">
        <v>15</v>
      </c>
      <c r="F7" s="1092" t="s">
        <v>16</v>
      </c>
      <c r="G7" s="1090" t="s">
        <v>21</v>
      </c>
      <c r="H7" s="1094" t="s">
        <v>251</v>
      </c>
      <c r="I7" s="1084"/>
      <c r="J7" s="1085"/>
      <c r="K7" s="1085"/>
      <c r="L7" s="1082" t="s">
        <v>252</v>
      </c>
      <c r="M7" s="1084"/>
      <c r="N7" s="1085"/>
      <c r="O7" s="1085"/>
      <c r="P7" s="1085"/>
      <c r="Q7" s="1085"/>
      <c r="R7" s="1086" t="s">
        <v>124</v>
      </c>
    </row>
    <row r="8" spans="1:19" ht="14.25">
      <c r="B8" s="84"/>
      <c r="C8" s="1091"/>
      <c r="D8" s="1093"/>
      <c r="E8" s="1093"/>
      <c r="F8" s="1093"/>
      <c r="G8" s="1091"/>
      <c r="H8" s="1091"/>
      <c r="I8" s="131" t="s">
        <v>253</v>
      </c>
      <c r="J8" s="131" t="s">
        <v>254</v>
      </c>
      <c r="K8" s="131" t="s">
        <v>255</v>
      </c>
      <c r="L8" s="1083"/>
      <c r="M8" s="76" t="s">
        <v>230</v>
      </c>
      <c r="N8" s="76" t="s">
        <v>256</v>
      </c>
      <c r="O8" s="76" t="s">
        <v>257</v>
      </c>
      <c r="P8" s="76" t="s">
        <v>108</v>
      </c>
      <c r="Q8" s="77" t="s">
        <v>252</v>
      </c>
      <c r="R8" s="1087"/>
    </row>
    <row r="9" spans="1:19" ht="14.25">
      <c r="A9" s="54"/>
      <c r="B9" s="85" t="s">
        <v>219</v>
      </c>
      <c r="C9" s="78">
        <v>97873</v>
      </c>
      <c r="D9" s="78">
        <v>155252</v>
      </c>
      <c r="E9" s="78">
        <v>18764</v>
      </c>
      <c r="F9" s="78">
        <v>39092</v>
      </c>
      <c r="G9" s="78">
        <v>64128</v>
      </c>
      <c r="H9" s="78">
        <v>49133</v>
      </c>
      <c r="I9" s="79">
        <v>5149</v>
      </c>
      <c r="J9" s="79">
        <v>0</v>
      </c>
      <c r="K9" s="79">
        <v>43984</v>
      </c>
      <c r="L9" s="80">
        <v>95219</v>
      </c>
      <c r="M9" s="79">
        <v>6968</v>
      </c>
      <c r="N9" s="79">
        <v>27473</v>
      </c>
      <c r="O9" s="79">
        <v>38152</v>
      </c>
      <c r="P9" s="79">
        <v>22521</v>
      </c>
      <c r="Q9" s="81">
        <v>105</v>
      </c>
      <c r="R9" s="86">
        <v>519461</v>
      </c>
    </row>
    <row r="10" spans="1:19" ht="14.25">
      <c r="A10" s="54"/>
      <c r="B10" s="85" t="s">
        <v>258</v>
      </c>
      <c r="C10" s="80">
        <v>112253</v>
      </c>
      <c r="D10" s="80">
        <v>182574</v>
      </c>
      <c r="E10" s="80">
        <v>17101</v>
      </c>
      <c r="F10" s="80">
        <v>33058</v>
      </c>
      <c r="G10" s="80">
        <v>64960</v>
      </c>
      <c r="H10" s="80">
        <v>55080</v>
      </c>
      <c r="I10" s="81">
        <v>7538</v>
      </c>
      <c r="J10" s="81">
        <v>0</v>
      </c>
      <c r="K10" s="81">
        <v>47542</v>
      </c>
      <c r="L10" s="80">
        <v>94593</v>
      </c>
      <c r="M10" s="81">
        <v>6095</v>
      </c>
      <c r="N10" s="81">
        <v>29363</v>
      </c>
      <c r="O10" s="81">
        <v>32719</v>
      </c>
      <c r="P10" s="81">
        <v>26285</v>
      </c>
      <c r="Q10" s="81">
        <v>131</v>
      </c>
      <c r="R10" s="87">
        <v>559619</v>
      </c>
    </row>
    <row r="11" spans="1:19" ht="14.25">
      <c r="A11" s="54"/>
      <c r="B11" s="85" t="s">
        <v>221</v>
      </c>
      <c r="C11" s="78">
        <v>210126</v>
      </c>
      <c r="D11" s="78">
        <v>337826</v>
      </c>
      <c r="E11" s="78">
        <v>35865</v>
      </c>
      <c r="F11" s="78">
        <v>72150</v>
      </c>
      <c r="G11" s="78">
        <v>129088</v>
      </c>
      <c r="H11" s="78">
        <v>104213</v>
      </c>
      <c r="I11" s="79">
        <v>12687</v>
      </c>
      <c r="J11" s="79">
        <v>0</v>
      </c>
      <c r="K11" s="79">
        <v>91526</v>
      </c>
      <c r="L11" s="80">
        <v>189812</v>
      </c>
      <c r="M11" s="79">
        <v>13063</v>
      </c>
      <c r="N11" s="79">
        <v>56836</v>
      </c>
      <c r="O11" s="79">
        <v>70871</v>
      </c>
      <c r="P11" s="79">
        <v>48806</v>
      </c>
      <c r="Q11" s="81">
        <v>236</v>
      </c>
      <c r="R11" s="86">
        <v>1079080</v>
      </c>
    </row>
    <row r="12" spans="1:19" ht="14.25">
      <c r="A12" s="54"/>
      <c r="B12" s="85" t="s">
        <v>259</v>
      </c>
      <c r="C12" s="80">
        <v>116493</v>
      </c>
      <c r="D12" s="80">
        <v>215323</v>
      </c>
      <c r="E12" s="80">
        <v>18427</v>
      </c>
      <c r="F12" s="80">
        <v>48887</v>
      </c>
      <c r="G12" s="80">
        <v>84640</v>
      </c>
      <c r="H12" s="80">
        <v>44416</v>
      </c>
      <c r="I12" s="81">
        <v>6220</v>
      </c>
      <c r="J12" s="81">
        <v>43</v>
      </c>
      <c r="K12" s="81">
        <v>38153</v>
      </c>
      <c r="L12" s="80">
        <v>98058</v>
      </c>
      <c r="M12" s="81">
        <v>8210</v>
      </c>
      <c r="N12" s="81">
        <v>32031</v>
      </c>
      <c r="O12" s="81">
        <v>36556</v>
      </c>
      <c r="P12" s="81">
        <v>21103</v>
      </c>
      <c r="Q12" s="81">
        <v>158</v>
      </c>
      <c r="R12" s="87">
        <v>626244</v>
      </c>
    </row>
    <row r="13" spans="1:19" ht="14.25">
      <c r="A13" s="54"/>
      <c r="B13" s="85" t="s">
        <v>224</v>
      </c>
      <c r="C13" s="78">
        <v>326619</v>
      </c>
      <c r="D13" s="78">
        <v>553149</v>
      </c>
      <c r="E13" s="78">
        <v>54292</v>
      </c>
      <c r="F13" s="78">
        <v>121037</v>
      </c>
      <c r="G13" s="78">
        <v>213728</v>
      </c>
      <c r="H13" s="78">
        <v>148629</v>
      </c>
      <c r="I13" s="79">
        <v>18907</v>
      </c>
      <c r="J13" s="79">
        <v>43</v>
      </c>
      <c r="K13" s="79">
        <v>129679</v>
      </c>
      <c r="L13" s="80">
        <v>287870</v>
      </c>
      <c r="M13" s="79">
        <v>21273</v>
      </c>
      <c r="N13" s="79">
        <v>88867</v>
      </c>
      <c r="O13" s="79">
        <v>107427</v>
      </c>
      <c r="P13" s="79">
        <v>69909</v>
      </c>
      <c r="Q13" s="81">
        <v>394</v>
      </c>
      <c r="R13" s="86">
        <v>1705324</v>
      </c>
    </row>
    <row r="14" spans="1:19" ht="14.25">
      <c r="A14" s="54"/>
      <c r="B14" s="85" t="s">
        <v>260</v>
      </c>
      <c r="C14" s="80">
        <v>129796</v>
      </c>
      <c r="D14" s="80">
        <v>250489</v>
      </c>
      <c r="E14" s="80">
        <v>21937</v>
      </c>
      <c r="F14" s="80">
        <v>63029</v>
      </c>
      <c r="G14" s="80">
        <v>96955</v>
      </c>
      <c r="H14" s="80">
        <v>58561</v>
      </c>
      <c r="I14" s="81">
        <v>8957</v>
      </c>
      <c r="J14" s="81">
        <v>6</v>
      </c>
      <c r="K14" s="81">
        <v>49598</v>
      </c>
      <c r="L14" s="80">
        <v>124674</v>
      </c>
      <c r="M14" s="81">
        <v>11215</v>
      </c>
      <c r="N14" s="81">
        <v>39767</v>
      </c>
      <c r="O14" s="81">
        <v>43059</v>
      </c>
      <c r="P14" s="81">
        <v>30466</v>
      </c>
      <c r="Q14" s="81">
        <v>167</v>
      </c>
      <c r="R14" s="87">
        <v>745441</v>
      </c>
    </row>
    <row r="15" spans="1:19" ht="14.25">
      <c r="A15" s="54"/>
      <c r="B15" s="85" t="s">
        <v>261</v>
      </c>
      <c r="C15" s="80">
        <v>246289</v>
      </c>
      <c r="D15" s="80">
        <v>465812</v>
      </c>
      <c r="E15" s="80">
        <v>40364</v>
      </c>
      <c r="F15" s="80">
        <v>111916</v>
      </c>
      <c r="G15" s="80">
        <v>181595</v>
      </c>
      <c r="H15" s="80">
        <v>102977</v>
      </c>
      <c r="I15" s="81">
        <v>15177</v>
      </c>
      <c r="J15" s="81">
        <v>49</v>
      </c>
      <c r="K15" s="81">
        <v>87751</v>
      </c>
      <c r="L15" s="80">
        <v>222732</v>
      </c>
      <c r="M15" s="81">
        <v>19425</v>
      </c>
      <c r="N15" s="81">
        <v>71798</v>
      </c>
      <c r="O15" s="81">
        <v>79615</v>
      </c>
      <c r="P15" s="81">
        <v>51569</v>
      </c>
      <c r="Q15" s="81">
        <v>325</v>
      </c>
      <c r="R15" s="87">
        <v>1371685</v>
      </c>
    </row>
    <row r="16" spans="1:19" ht="15" thickBot="1">
      <c r="B16" s="115" t="s">
        <v>41</v>
      </c>
      <c r="C16" s="116">
        <v>456415</v>
      </c>
      <c r="D16" s="116">
        <v>803638</v>
      </c>
      <c r="E16" s="116">
        <v>76229</v>
      </c>
      <c r="F16" s="116">
        <v>184066</v>
      </c>
      <c r="G16" s="116">
        <v>310683</v>
      </c>
      <c r="H16" s="116">
        <v>207190</v>
      </c>
      <c r="I16" s="117">
        <v>27864</v>
      </c>
      <c r="J16" s="117">
        <v>49</v>
      </c>
      <c r="K16" s="117">
        <v>179277</v>
      </c>
      <c r="L16" s="118">
        <v>412544</v>
      </c>
      <c r="M16" s="117">
        <v>32488</v>
      </c>
      <c r="N16" s="117">
        <v>128634</v>
      </c>
      <c r="O16" s="117">
        <v>150486</v>
      </c>
      <c r="P16" s="117">
        <v>100375</v>
      </c>
      <c r="Q16" s="119">
        <v>561</v>
      </c>
      <c r="R16" s="120">
        <v>2450765</v>
      </c>
    </row>
    <row r="17" spans="1:18" ht="9" customHeight="1" thickBot="1"/>
    <row r="18" spans="1:18" ht="14.25">
      <c r="B18" s="82"/>
      <c r="C18" s="1088">
        <v>2023</v>
      </c>
      <c r="D18" s="1088"/>
      <c r="E18" s="1088"/>
      <c r="F18" s="1088"/>
      <c r="G18" s="1088"/>
      <c r="H18" s="1088"/>
      <c r="I18" s="1088"/>
      <c r="J18" s="1088"/>
      <c r="K18" s="1088"/>
      <c r="L18" s="1088"/>
      <c r="M18" s="1088"/>
      <c r="N18" s="1088"/>
      <c r="O18" s="1088"/>
      <c r="P18" s="1088"/>
      <c r="Q18" s="1088"/>
      <c r="R18" s="1089"/>
    </row>
    <row r="19" spans="1:18" ht="14.25">
      <c r="B19" s="83"/>
      <c r="C19" s="1090" t="s">
        <v>10</v>
      </c>
      <c r="D19" s="1092" t="s">
        <v>262</v>
      </c>
      <c r="E19" s="1092" t="s">
        <v>15</v>
      </c>
      <c r="F19" s="1092" t="s">
        <v>16</v>
      </c>
      <c r="G19" s="1090" t="s">
        <v>21</v>
      </c>
      <c r="H19" s="1094" t="s">
        <v>251</v>
      </c>
      <c r="I19" s="1084"/>
      <c r="J19" s="1085"/>
      <c r="K19" s="1085"/>
      <c r="L19" s="1082" t="s">
        <v>252</v>
      </c>
      <c r="M19" s="1084"/>
      <c r="N19" s="1085"/>
      <c r="O19" s="1085"/>
      <c r="P19" s="1085"/>
      <c r="Q19" s="1085"/>
      <c r="R19" s="1086" t="s">
        <v>124</v>
      </c>
    </row>
    <row r="20" spans="1:18" ht="14.25">
      <c r="B20" s="84"/>
      <c r="C20" s="1091"/>
      <c r="D20" s="1093"/>
      <c r="E20" s="1093"/>
      <c r="F20" s="1093"/>
      <c r="G20" s="1091"/>
      <c r="H20" s="1091"/>
      <c r="I20" s="131" t="s">
        <v>253</v>
      </c>
      <c r="J20" s="131" t="s">
        <v>254</v>
      </c>
      <c r="K20" s="131" t="s">
        <v>255</v>
      </c>
      <c r="L20" s="1083"/>
      <c r="M20" s="76" t="s">
        <v>230</v>
      </c>
      <c r="N20" s="76" t="s">
        <v>256</v>
      </c>
      <c r="O20" s="76" t="s">
        <v>257</v>
      </c>
      <c r="P20" s="76" t="s">
        <v>108</v>
      </c>
      <c r="Q20" s="77" t="s">
        <v>252</v>
      </c>
      <c r="R20" s="1087"/>
    </row>
    <row r="21" spans="1:18" ht="14.25">
      <c r="A21" s="54"/>
      <c r="B21" s="85" t="s">
        <v>219</v>
      </c>
      <c r="C21" s="94">
        <f>G47</f>
        <v>116046</v>
      </c>
      <c r="D21" s="95">
        <f>SUM(G42:G44)</f>
        <v>231609</v>
      </c>
      <c r="E21" s="94">
        <f>G45</f>
        <v>27193</v>
      </c>
      <c r="F21" s="94">
        <f>G46</f>
        <v>62049</v>
      </c>
      <c r="G21" s="94">
        <f>G48</f>
        <v>79832</v>
      </c>
      <c r="H21" s="95">
        <f>G49</f>
        <v>38011</v>
      </c>
      <c r="I21" s="96">
        <v>7029</v>
      </c>
      <c r="J21" s="96">
        <f>G50</f>
        <v>53</v>
      </c>
      <c r="K21" s="96">
        <f>H21-SUM(I21:J21)</f>
        <v>30929</v>
      </c>
      <c r="L21" s="94">
        <f>R21-SUM(C21:H21)</f>
        <v>97355</v>
      </c>
      <c r="M21" s="96">
        <v>9119</v>
      </c>
      <c r="N21" s="100">
        <v>31210</v>
      </c>
      <c r="O21" s="100">
        <v>41813</v>
      </c>
      <c r="P21" s="108">
        <v>15180</v>
      </c>
      <c r="Q21" s="97">
        <f>L21-SUM(M21:P21)</f>
        <v>33</v>
      </c>
      <c r="R21" s="98">
        <v>652095</v>
      </c>
    </row>
    <row r="22" spans="1:18" ht="14.25">
      <c r="A22" s="54"/>
      <c r="B22" s="85" t="s">
        <v>258</v>
      </c>
      <c r="C22" s="75">
        <f>C23-C21</f>
        <v>113120</v>
      </c>
      <c r="D22" s="75">
        <f>D23-D21</f>
        <v>231973</v>
      </c>
      <c r="E22" s="75">
        <f t="shared" ref="E22:P22" si="0">E23-E21</f>
        <v>25184</v>
      </c>
      <c r="F22" s="75">
        <f t="shared" si="0"/>
        <v>62688</v>
      </c>
      <c r="G22" s="75">
        <f t="shared" si="0"/>
        <v>85584</v>
      </c>
      <c r="H22" s="75">
        <f t="shared" si="0"/>
        <v>43612</v>
      </c>
      <c r="I22" s="97">
        <f t="shared" si="0"/>
        <v>5625</v>
      </c>
      <c r="J22" s="97">
        <f t="shared" si="0"/>
        <v>763</v>
      </c>
      <c r="K22" s="97">
        <f t="shared" ref="K22:K27" si="1">H22-SUM(I22:J22)</f>
        <v>37224</v>
      </c>
      <c r="L22" s="75">
        <f>R22-SUM(C22:H22)</f>
        <v>120669</v>
      </c>
      <c r="M22" s="97">
        <f>M23-M21</f>
        <v>17530</v>
      </c>
      <c r="N22" s="108">
        <f t="shared" si="0"/>
        <v>40357</v>
      </c>
      <c r="O22" s="108">
        <f t="shared" si="0"/>
        <v>45561</v>
      </c>
      <c r="P22" s="108">
        <f t="shared" si="0"/>
        <v>17127</v>
      </c>
      <c r="Q22" s="97">
        <f>L22-SUM(M22:P22)</f>
        <v>94</v>
      </c>
      <c r="R22" s="99">
        <f>R23-R21</f>
        <v>682830</v>
      </c>
    </row>
    <row r="23" spans="1:18" ht="14.25">
      <c r="A23" s="54"/>
      <c r="B23" s="85" t="s">
        <v>221</v>
      </c>
      <c r="C23" s="94">
        <f>H47</f>
        <v>229166</v>
      </c>
      <c r="D23" s="94">
        <f>SUM(H42:H44)</f>
        <v>463582</v>
      </c>
      <c r="E23" s="94">
        <f>H45</f>
        <v>52377</v>
      </c>
      <c r="F23" s="94">
        <f>H46</f>
        <v>124737</v>
      </c>
      <c r="G23" s="94">
        <f>H48</f>
        <v>165416</v>
      </c>
      <c r="H23" s="94">
        <f>H49</f>
        <v>81623</v>
      </c>
      <c r="I23" s="96">
        <f>5625+I21</f>
        <v>12654</v>
      </c>
      <c r="J23" s="96">
        <f>H50</f>
        <v>816</v>
      </c>
      <c r="K23" s="96">
        <f>H23-SUM(I23:J23)</f>
        <v>68153</v>
      </c>
      <c r="L23" s="94">
        <f>R23-SUM(C23:H23)</f>
        <v>218024</v>
      </c>
      <c r="M23" s="96">
        <v>26649</v>
      </c>
      <c r="N23" s="100">
        <v>71567</v>
      </c>
      <c r="O23" s="100">
        <v>87374</v>
      </c>
      <c r="P23" s="108">
        <v>32307</v>
      </c>
      <c r="Q23" s="97">
        <f>L23-SUM(M23:P23)</f>
        <v>127</v>
      </c>
      <c r="R23" s="98">
        <v>1334925</v>
      </c>
    </row>
    <row r="24" spans="1:18" ht="14.25">
      <c r="A24" s="54"/>
      <c r="B24" s="85" t="s">
        <v>259</v>
      </c>
      <c r="C24" s="75">
        <f>C25-C23</f>
        <v>119197</v>
      </c>
      <c r="D24" s="75">
        <f t="shared" ref="D24:P24" si="2">D25-D23</f>
        <v>237934</v>
      </c>
      <c r="E24" s="75">
        <f t="shared" si="2"/>
        <v>27745</v>
      </c>
      <c r="F24" s="75">
        <f t="shared" si="2"/>
        <v>64505</v>
      </c>
      <c r="G24" s="75">
        <f t="shared" si="2"/>
        <v>87759</v>
      </c>
      <c r="H24" s="75">
        <f t="shared" si="2"/>
        <v>28423</v>
      </c>
      <c r="I24" s="97">
        <f>I25-I23</f>
        <v>3612</v>
      </c>
      <c r="J24" s="97">
        <f t="shared" si="2"/>
        <v>4</v>
      </c>
      <c r="K24" s="97">
        <f t="shared" si="1"/>
        <v>24807</v>
      </c>
      <c r="L24" s="75">
        <f t="shared" ref="L24:L28" si="3">R24-SUM(C24:H24)</f>
        <v>117517</v>
      </c>
      <c r="M24" s="97">
        <f t="shared" si="2"/>
        <v>14041</v>
      </c>
      <c r="N24" s="108">
        <f t="shared" si="2"/>
        <v>46882</v>
      </c>
      <c r="O24" s="108">
        <f t="shared" si="2"/>
        <v>42424</v>
      </c>
      <c r="P24" s="108">
        <f t="shared" si="2"/>
        <v>14032</v>
      </c>
      <c r="Q24" s="97">
        <f t="shared" ref="Q24:Q28" si="4">L24-SUM(M24:P24)</f>
        <v>138</v>
      </c>
      <c r="R24" s="99">
        <f>R25-R23</f>
        <v>683080</v>
      </c>
    </row>
    <row r="25" spans="1:18" ht="14.25">
      <c r="A25" s="54"/>
      <c r="B25" s="85" t="s">
        <v>224</v>
      </c>
      <c r="C25" s="95">
        <f>I47</f>
        <v>348363</v>
      </c>
      <c r="D25" s="95">
        <f>SUM(I42:I44)</f>
        <v>701516</v>
      </c>
      <c r="E25" s="95">
        <f>I45</f>
        <v>80122</v>
      </c>
      <c r="F25" s="95">
        <f>I46</f>
        <v>189242</v>
      </c>
      <c r="G25" s="95">
        <f>I48</f>
        <v>253175</v>
      </c>
      <c r="H25" s="95">
        <f>I49</f>
        <v>110046</v>
      </c>
      <c r="I25" s="100">
        <f>3612+I23</f>
        <v>16266</v>
      </c>
      <c r="J25" s="100">
        <f>I50</f>
        <v>820</v>
      </c>
      <c r="K25" s="100">
        <f t="shared" si="1"/>
        <v>92960</v>
      </c>
      <c r="L25" s="95">
        <f>R25-SUM(C25:H25)</f>
        <v>335541</v>
      </c>
      <c r="M25" s="100">
        <v>40690</v>
      </c>
      <c r="N25" s="100">
        <v>118449</v>
      </c>
      <c r="O25" s="100">
        <v>129798</v>
      </c>
      <c r="P25" s="108">
        <v>46339</v>
      </c>
      <c r="Q25" s="97">
        <f t="shared" si="4"/>
        <v>265</v>
      </c>
      <c r="R25" s="98">
        <v>2018005</v>
      </c>
    </row>
    <row r="26" spans="1:18" ht="14.25">
      <c r="A26" s="54"/>
      <c r="B26" s="85" t="s">
        <v>260</v>
      </c>
      <c r="C26" s="107">
        <f>C28-C25</f>
        <v>-348363</v>
      </c>
      <c r="D26" s="107">
        <f t="shared" ref="D26:R26" si="5">D28-D25</f>
        <v>-701516</v>
      </c>
      <c r="E26" s="107">
        <f t="shared" si="5"/>
        <v>-80122</v>
      </c>
      <c r="F26" s="107">
        <f>F28-F25</f>
        <v>-189242</v>
      </c>
      <c r="G26" s="107">
        <f t="shared" si="5"/>
        <v>-253175</v>
      </c>
      <c r="H26" s="107">
        <f t="shared" si="5"/>
        <v>-110046</v>
      </c>
      <c r="I26" s="108">
        <f t="shared" si="5"/>
        <v>-16266</v>
      </c>
      <c r="J26" s="108">
        <f t="shared" si="5"/>
        <v>-820</v>
      </c>
      <c r="K26" s="108">
        <f t="shared" si="1"/>
        <v>-92960</v>
      </c>
      <c r="L26" s="107">
        <f t="shared" si="3"/>
        <v>-335541</v>
      </c>
      <c r="M26" s="108">
        <f t="shared" si="5"/>
        <v>-40690</v>
      </c>
      <c r="N26" s="108">
        <f t="shared" si="5"/>
        <v>-118449</v>
      </c>
      <c r="O26" s="108">
        <f t="shared" si="5"/>
        <v>-129798</v>
      </c>
      <c r="P26" s="108">
        <f t="shared" si="5"/>
        <v>-46339</v>
      </c>
      <c r="Q26" s="108">
        <f t="shared" si="4"/>
        <v>-265</v>
      </c>
      <c r="R26" s="109">
        <f t="shared" si="5"/>
        <v>-2018005</v>
      </c>
    </row>
    <row r="27" spans="1:18" ht="14.25">
      <c r="A27" s="54"/>
      <c r="B27" s="85" t="s">
        <v>261</v>
      </c>
      <c r="C27" s="107">
        <f>C28-C23</f>
        <v>-229166</v>
      </c>
      <c r="D27" s="107">
        <f t="shared" ref="D27:R27" si="6">D28-D23</f>
        <v>-463582</v>
      </c>
      <c r="E27" s="107">
        <f t="shared" si="6"/>
        <v>-52377</v>
      </c>
      <c r="F27" s="107">
        <f>F28-F23</f>
        <v>-124737</v>
      </c>
      <c r="G27" s="107">
        <f t="shared" si="6"/>
        <v>-165416</v>
      </c>
      <c r="H27" s="107">
        <f t="shared" si="6"/>
        <v>-81623</v>
      </c>
      <c r="I27" s="108">
        <f>I28-I23</f>
        <v>-12654</v>
      </c>
      <c r="J27" s="108">
        <f>J28-J23</f>
        <v>-816</v>
      </c>
      <c r="K27" s="108">
        <f t="shared" si="1"/>
        <v>-68153</v>
      </c>
      <c r="L27" s="107">
        <f t="shared" si="3"/>
        <v>-218024</v>
      </c>
      <c r="M27" s="108">
        <f t="shared" si="6"/>
        <v>-26649</v>
      </c>
      <c r="N27" s="108">
        <f t="shared" si="6"/>
        <v>-71567</v>
      </c>
      <c r="O27" s="108">
        <f t="shared" si="6"/>
        <v>-87374</v>
      </c>
      <c r="P27" s="108">
        <f t="shared" si="6"/>
        <v>-32307</v>
      </c>
      <c r="Q27" s="108">
        <f t="shared" si="4"/>
        <v>-127</v>
      </c>
      <c r="R27" s="109">
        <f t="shared" si="6"/>
        <v>-1334925</v>
      </c>
    </row>
    <row r="28" spans="1:18" ht="15" thickBot="1">
      <c r="B28" s="115" t="s">
        <v>41</v>
      </c>
      <c r="C28" s="121">
        <f>J47</f>
        <v>0</v>
      </c>
      <c r="D28" s="121">
        <f>SUM(J42,J43,J44)</f>
        <v>0</v>
      </c>
      <c r="E28" s="122">
        <f>J45</f>
        <v>0</v>
      </c>
      <c r="F28" s="122">
        <f>J46</f>
        <v>0</v>
      </c>
      <c r="G28" s="121">
        <f>J48</f>
        <v>0</v>
      </c>
      <c r="H28" s="121">
        <f>J49</f>
        <v>0</v>
      </c>
      <c r="I28" s="123"/>
      <c r="J28" s="123">
        <f>J50</f>
        <v>0</v>
      </c>
      <c r="K28" s="123">
        <f>H28-SUM(I28:J28)</f>
        <v>0</v>
      </c>
      <c r="L28" s="121">
        <f t="shared" si="3"/>
        <v>0</v>
      </c>
      <c r="M28" s="123"/>
      <c r="N28" s="123"/>
      <c r="O28" s="123"/>
      <c r="P28" s="124"/>
      <c r="Q28" s="124">
        <f t="shared" si="4"/>
        <v>0</v>
      </c>
      <c r="R28" s="125"/>
    </row>
    <row r="29" spans="1:18" ht="22.5" customHeight="1">
      <c r="N29" s="57"/>
      <c r="O29" s="57"/>
      <c r="P29" s="57"/>
    </row>
    <row r="30" spans="1:18" ht="14.25">
      <c r="B30" s="54" t="s">
        <v>219</v>
      </c>
      <c r="C30" s="58">
        <f t="shared" ref="C30:R37" si="7">IF(C21=0,0,C21/C9-1)</f>
        <v>0.18567940085621171</v>
      </c>
      <c r="D30" s="58">
        <f t="shared" si="7"/>
        <v>0.49182619225517232</v>
      </c>
      <c r="E30" s="58">
        <f t="shared" si="7"/>
        <v>0.44921125559582187</v>
      </c>
      <c r="F30" s="58">
        <f t="shared" si="7"/>
        <v>0.58725570449196773</v>
      </c>
      <c r="G30" s="58">
        <f t="shared" si="7"/>
        <v>0.24488522954091807</v>
      </c>
      <c r="H30" s="58">
        <f t="shared" si="7"/>
        <v>-0.22636517208393547</v>
      </c>
      <c r="I30" s="59">
        <f t="shared" si="7"/>
        <v>0.36511944066809088</v>
      </c>
      <c r="J30" s="59" t="e">
        <f t="shared" si="7"/>
        <v>#DIV/0!</v>
      </c>
      <c r="K30" s="59">
        <f t="shared" si="7"/>
        <v>-0.29681247726445981</v>
      </c>
      <c r="L30" s="58">
        <f t="shared" si="7"/>
        <v>2.2432497715791921E-2</v>
      </c>
      <c r="M30" s="59">
        <f t="shared" si="7"/>
        <v>0.30869690011481055</v>
      </c>
      <c r="N30" s="59">
        <f t="shared" si="7"/>
        <v>0.13602446037928151</v>
      </c>
      <c r="O30" s="59">
        <f t="shared" si="7"/>
        <v>9.5958272174460069E-2</v>
      </c>
      <c r="P30" s="59">
        <f t="shared" si="7"/>
        <v>-0.32596243506061007</v>
      </c>
      <c r="Q30" s="59">
        <f t="shared" si="7"/>
        <v>-0.68571428571428572</v>
      </c>
      <c r="R30" s="58">
        <f t="shared" si="7"/>
        <v>0.25533004402640436</v>
      </c>
    </row>
    <row r="31" spans="1:18" ht="14.25">
      <c r="B31" s="54" t="s">
        <v>220</v>
      </c>
      <c r="C31" s="58">
        <f t="shared" si="7"/>
        <v>7.7236243129359394E-3</v>
      </c>
      <c r="D31" s="58">
        <f t="shared" si="7"/>
        <v>0.2705697415842343</v>
      </c>
      <c r="E31" s="58">
        <f t="shared" si="7"/>
        <v>0.47266241740249115</v>
      </c>
      <c r="F31" s="58">
        <f t="shared" si="7"/>
        <v>0.89630346663440008</v>
      </c>
      <c r="G31" s="58">
        <f t="shared" si="7"/>
        <v>0.31748768472906397</v>
      </c>
      <c r="H31" s="58">
        <f t="shared" si="7"/>
        <v>-0.20820624546114741</v>
      </c>
      <c r="I31" s="59">
        <f t="shared" si="7"/>
        <v>-0.25378084372512599</v>
      </c>
      <c r="J31" s="59" t="e">
        <f t="shared" si="7"/>
        <v>#DIV/0!</v>
      </c>
      <c r="K31" s="59">
        <f t="shared" si="7"/>
        <v>-0.21702915316982874</v>
      </c>
      <c r="L31" s="58">
        <f t="shared" si="7"/>
        <v>0.27566521835653801</v>
      </c>
      <c r="M31" s="59">
        <f t="shared" si="7"/>
        <v>1.8761279737489747</v>
      </c>
      <c r="N31" s="59">
        <f t="shared" si="7"/>
        <v>0.37441678302625747</v>
      </c>
      <c r="O31" s="59">
        <f t="shared" si="7"/>
        <v>0.39249365811913561</v>
      </c>
      <c r="P31" s="59">
        <f t="shared" si="7"/>
        <v>-0.34841164162069627</v>
      </c>
      <c r="Q31" s="59">
        <f t="shared" si="7"/>
        <v>-0.28244274809160308</v>
      </c>
      <c r="R31" s="58">
        <f t="shared" si="7"/>
        <v>0.22016943670604472</v>
      </c>
    </row>
    <row r="32" spans="1:18" ht="14.25">
      <c r="B32" s="54" t="s">
        <v>221</v>
      </c>
      <c r="C32" s="58">
        <f t="shared" si="7"/>
        <v>9.0612299287094356E-2</v>
      </c>
      <c r="D32" s="58">
        <f t="shared" si="7"/>
        <v>0.37225080366816043</v>
      </c>
      <c r="E32" s="58">
        <f t="shared" si="7"/>
        <v>0.46039314094521111</v>
      </c>
      <c r="F32" s="58">
        <f t="shared" si="7"/>
        <v>0.72885654885654882</v>
      </c>
      <c r="G32" s="58">
        <f t="shared" si="7"/>
        <v>0.28142042637580555</v>
      </c>
      <c r="H32" s="58">
        <f t="shared" si="7"/>
        <v>-0.21676758177962441</v>
      </c>
      <c r="I32" s="59">
        <f t="shared" si="7"/>
        <v>-2.6010877275951527E-3</v>
      </c>
      <c r="J32" s="59" t="e">
        <f t="shared" si="7"/>
        <v>#DIV/0!</v>
      </c>
      <c r="K32" s="59">
        <f t="shared" si="7"/>
        <v>-0.25537005878111141</v>
      </c>
      <c r="L32" s="58">
        <f t="shared" si="7"/>
        <v>0.14863127726381897</v>
      </c>
      <c r="M32" s="59">
        <f t="shared" si="7"/>
        <v>1.0400367450049757</v>
      </c>
      <c r="N32" s="59">
        <f t="shared" si="7"/>
        <v>0.2591843197973116</v>
      </c>
      <c r="O32" s="59">
        <f t="shared" si="7"/>
        <v>0.23285970284037205</v>
      </c>
      <c r="P32" s="59">
        <f t="shared" si="7"/>
        <v>-0.33805269843871655</v>
      </c>
      <c r="Q32" s="59">
        <f t="shared" si="7"/>
        <v>-0.46186440677966101</v>
      </c>
      <c r="R32" s="58">
        <f t="shared" si="7"/>
        <v>0.23709548874967568</v>
      </c>
    </row>
    <row r="33" spans="1:18" ht="14.25">
      <c r="B33" s="54" t="s">
        <v>263</v>
      </c>
      <c r="C33" s="58">
        <f t="shared" si="7"/>
        <v>2.3211695123312115E-2</v>
      </c>
      <c r="D33" s="58">
        <f t="shared" si="7"/>
        <v>0.10500968312720893</v>
      </c>
      <c r="E33" s="58">
        <f t="shared" si="7"/>
        <v>0.50567102621153737</v>
      </c>
      <c r="F33" s="58">
        <f t="shared" si="7"/>
        <v>0.31947143412359114</v>
      </c>
      <c r="G33" s="58">
        <f t="shared" si="7"/>
        <v>3.6850189035916747E-2</v>
      </c>
      <c r="H33" s="58">
        <f t="shared" si="7"/>
        <v>-0.36007294668587897</v>
      </c>
      <c r="I33" s="59">
        <f t="shared" si="7"/>
        <v>-0.41929260450160777</v>
      </c>
      <c r="J33" s="59">
        <f t="shared" si="7"/>
        <v>-0.90697674418604657</v>
      </c>
      <c r="K33" s="59">
        <f t="shared" si="7"/>
        <v>-0.34980211254685079</v>
      </c>
      <c r="L33" s="58">
        <f t="shared" si="7"/>
        <v>0.19844377817210224</v>
      </c>
      <c r="M33" s="59">
        <f t="shared" si="7"/>
        <v>0.71023142509135195</v>
      </c>
      <c r="N33" s="59">
        <f t="shared" si="7"/>
        <v>0.46364459429927263</v>
      </c>
      <c r="O33" s="59">
        <f t="shared" si="7"/>
        <v>0.16052084473137107</v>
      </c>
      <c r="P33" s="59">
        <f t="shared" si="7"/>
        <v>-0.33507084300810308</v>
      </c>
      <c r="Q33" s="59">
        <f t="shared" si="7"/>
        <v>-0.12658227848101267</v>
      </c>
      <c r="R33" s="58">
        <f t="shared" si="7"/>
        <v>9.0756957352086332E-2</v>
      </c>
    </row>
    <row r="34" spans="1:18" ht="14.25">
      <c r="B34" s="54" t="s">
        <v>224</v>
      </c>
      <c r="C34" s="58">
        <f t="shared" si="7"/>
        <v>6.6572979526604348E-2</v>
      </c>
      <c r="D34" s="58">
        <f t="shared" si="7"/>
        <v>0.26822248616557198</v>
      </c>
      <c r="E34" s="58">
        <f t="shared" si="7"/>
        <v>0.47576070139247029</v>
      </c>
      <c r="F34" s="58">
        <f t="shared" si="7"/>
        <v>0.56350537438964943</v>
      </c>
      <c r="G34" s="58">
        <f t="shared" si="7"/>
        <v>0.18456636472525823</v>
      </c>
      <c r="H34" s="58">
        <f t="shared" si="7"/>
        <v>-0.25959267706840528</v>
      </c>
      <c r="I34" s="59">
        <f t="shared" si="7"/>
        <v>-0.13968371502618082</v>
      </c>
      <c r="J34" s="59">
        <f t="shared" si="7"/>
        <v>18.069767441860463</v>
      </c>
      <c r="K34" s="59">
        <f t="shared" si="7"/>
        <v>-0.28315301629407996</v>
      </c>
      <c r="L34" s="58">
        <f t="shared" si="7"/>
        <v>0.16559905512905138</v>
      </c>
      <c r="M34" s="59">
        <f t="shared" si="7"/>
        <v>0.91275325530014562</v>
      </c>
      <c r="N34" s="59">
        <f t="shared" si="7"/>
        <v>0.33287947156987419</v>
      </c>
      <c r="O34" s="59">
        <f t="shared" si="7"/>
        <v>0.20824373760786385</v>
      </c>
      <c r="P34" s="59">
        <f t="shared" si="7"/>
        <v>-0.3371525840735814</v>
      </c>
      <c r="Q34" s="59">
        <f t="shared" si="7"/>
        <v>-0.32741116751269039</v>
      </c>
      <c r="R34" s="58">
        <f t="shared" si="7"/>
        <v>0.18335577286193128</v>
      </c>
    </row>
    <row r="35" spans="1:18" ht="14.25">
      <c r="B35" s="54" t="s">
        <v>222</v>
      </c>
      <c r="C35" s="58">
        <f t="shared" si="7"/>
        <v>-3.6839270855804491</v>
      </c>
      <c r="D35" s="58">
        <f t="shared" si="7"/>
        <v>-3.8005860536790039</v>
      </c>
      <c r="E35" s="58">
        <f t="shared" si="7"/>
        <v>-4.6523681451429093</v>
      </c>
      <c r="F35" s="58">
        <f t="shared" si="7"/>
        <v>-4.002459185454315</v>
      </c>
      <c r="G35" s="58">
        <f t="shared" si="7"/>
        <v>-3.6112629570419266</v>
      </c>
      <c r="H35" s="58">
        <f t="shared" si="7"/>
        <v>-2.8791687300421782</v>
      </c>
      <c r="I35" s="59">
        <f t="shared" si="7"/>
        <v>-2.8160098247180976</v>
      </c>
      <c r="J35" s="59">
        <f t="shared" si="7"/>
        <v>-137.66666666666666</v>
      </c>
      <c r="K35" s="59">
        <f t="shared" si="7"/>
        <v>-2.8742691237549902</v>
      </c>
      <c r="L35" s="58">
        <f t="shared" si="7"/>
        <v>-3.6913470330622262</v>
      </c>
      <c r="M35" s="59">
        <f t="shared" si="7"/>
        <v>-4.6281765492643778</v>
      </c>
      <c r="N35" s="59">
        <f t="shared" si="7"/>
        <v>-3.978575200543164</v>
      </c>
      <c r="O35" s="59">
        <f t="shared" si="7"/>
        <v>-4.0144220720406878</v>
      </c>
      <c r="P35" s="59">
        <f t="shared" si="7"/>
        <v>-2.5210070242237248</v>
      </c>
      <c r="Q35" s="59">
        <f t="shared" si="7"/>
        <v>-2.5868263473053892</v>
      </c>
      <c r="R35" s="58">
        <f t="shared" si="7"/>
        <v>-3.7071290685647824</v>
      </c>
    </row>
    <row r="36" spans="1:18" ht="14.25">
      <c r="B36" s="54" t="s">
        <v>223</v>
      </c>
      <c r="C36" s="58">
        <f t="shared" si="7"/>
        <v>-1.9304759855291955</v>
      </c>
      <c r="D36" s="58">
        <f t="shared" si="7"/>
        <v>-1.995212660901823</v>
      </c>
      <c r="E36" s="58">
        <f t="shared" si="7"/>
        <v>-2.2976166881379445</v>
      </c>
      <c r="F36" s="58">
        <f t="shared" si="7"/>
        <v>-2.1145591336359413</v>
      </c>
      <c r="G36" s="58">
        <f t="shared" si="7"/>
        <v>-1.9109061372835154</v>
      </c>
      <c r="H36" s="58">
        <f t="shared" si="7"/>
        <v>-1.7926333064664925</v>
      </c>
      <c r="I36" s="59">
        <f t="shared" si="7"/>
        <v>-1.8337616129669896</v>
      </c>
      <c r="J36" s="59">
        <f t="shared" si="7"/>
        <v>-17.653061224489797</v>
      </c>
      <c r="K36" s="59">
        <f t="shared" si="7"/>
        <v>-1.7766635138061104</v>
      </c>
      <c r="L36" s="58">
        <f t="shared" si="7"/>
        <v>-1.9788624894492035</v>
      </c>
      <c r="M36" s="59">
        <f t="shared" si="7"/>
        <v>-2.3718918918918916</v>
      </c>
      <c r="N36" s="59">
        <f t="shared" si="7"/>
        <v>-1.9967826401849633</v>
      </c>
      <c r="O36" s="59">
        <f t="shared" si="7"/>
        <v>-2.0974565094517366</v>
      </c>
      <c r="P36" s="59">
        <f t="shared" si="7"/>
        <v>-1.6264810254222497</v>
      </c>
      <c r="Q36" s="59">
        <f t="shared" si="7"/>
        <v>-1.3907692307692308</v>
      </c>
      <c r="R36" s="58">
        <f t="shared" si="7"/>
        <v>-1.9732008442171489</v>
      </c>
    </row>
    <row r="37" spans="1:18" ht="14.25">
      <c r="B37" s="54" t="s">
        <v>264</v>
      </c>
      <c r="C37" s="58">
        <f t="shared" si="7"/>
        <v>0</v>
      </c>
      <c r="D37" s="58">
        <f t="shared" si="7"/>
        <v>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9">
        <f t="shared" si="7"/>
        <v>0</v>
      </c>
      <c r="J37" s="59">
        <f t="shared" si="7"/>
        <v>0</v>
      </c>
      <c r="K37" s="59">
        <f t="shared" si="7"/>
        <v>0</v>
      </c>
      <c r="L37" s="58">
        <f t="shared" si="7"/>
        <v>0</v>
      </c>
      <c r="M37" s="59">
        <f t="shared" si="7"/>
        <v>0</v>
      </c>
      <c r="N37" s="59">
        <f t="shared" si="7"/>
        <v>0</v>
      </c>
      <c r="O37" s="59">
        <f t="shared" si="7"/>
        <v>0</v>
      </c>
      <c r="P37" s="59">
        <f t="shared" si="7"/>
        <v>0</v>
      </c>
      <c r="Q37" s="59">
        <f t="shared" si="7"/>
        <v>0</v>
      </c>
      <c r="R37" s="58">
        <f t="shared" si="7"/>
        <v>0</v>
      </c>
    </row>
    <row r="38" spans="1:18" ht="14.25">
      <c r="A38" s="57" t="s">
        <v>265</v>
      </c>
    </row>
    <row r="40" spans="1:18" ht="22.5" customHeight="1">
      <c r="B40" s="51" t="s">
        <v>266</v>
      </c>
    </row>
    <row r="41" spans="1:18" ht="22.5" customHeight="1">
      <c r="B41" s="132"/>
      <c r="C41" s="126"/>
      <c r="D41" s="127"/>
      <c r="E41" s="127"/>
      <c r="F41" s="127"/>
      <c r="G41" s="128" t="s">
        <v>267</v>
      </c>
      <c r="H41" s="128" t="s">
        <v>268</v>
      </c>
      <c r="I41" s="128" t="s">
        <v>269</v>
      </c>
      <c r="J41" s="128" t="s">
        <v>270</v>
      </c>
      <c r="K41" s="51" t="s">
        <v>271</v>
      </c>
    </row>
    <row r="42" spans="1:18" ht="22.5" customHeight="1">
      <c r="B42" s="1076" t="s">
        <v>272</v>
      </c>
      <c r="C42" s="129">
        <v>2177</v>
      </c>
      <c r="D42" s="127" t="s">
        <v>273</v>
      </c>
      <c r="E42" s="127"/>
      <c r="F42" s="127"/>
      <c r="G42" s="128">
        <v>231271</v>
      </c>
      <c r="H42" s="128">
        <v>462895</v>
      </c>
      <c r="I42" s="128">
        <v>700561</v>
      </c>
      <c r="J42" s="128"/>
      <c r="K42" s="51" t="s">
        <v>274</v>
      </c>
    </row>
    <row r="43" spans="1:18" ht="22.5" customHeight="1">
      <c r="B43" s="1077"/>
      <c r="C43" s="105">
        <v>2216</v>
      </c>
      <c r="D43" s="51" t="s">
        <v>275</v>
      </c>
      <c r="G43" s="102">
        <v>338</v>
      </c>
      <c r="H43" s="102">
        <v>687</v>
      </c>
      <c r="I43" s="102">
        <v>955</v>
      </c>
      <c r="J43" s="102"/>
    </row>
    <row r="44" spans="1:18" ht="22.5" customHeight="1">
      <c r="B44" s="1077"/>
      <c r="C44" s="106">
        <v>4105</v>
      </c>
      <c r="D44" s="101" t="s">
        <v>276</v>
      </c>
      <c r="E44" s="101"/>
      <c r="F44" s="101"/>
      <c r="G44" s="103">
        <v>0</v>
      </c>
      <c r="H44" s="103">
        <v>0</v>
      </c>
      <c r="I44" s="103">
        <v>0</v>
      </c>
      <c r="J44" s="103"/>
    </row>
    <row r="45" spans="1:18" ht="22.5" customHeight="1">
      <c r="B45" s="1077"/>
      <c r="C45" s="105">
        <v>2135</v>
      </c>
      <c r="D45" s="51" t="s">
        <v>277</v>
      </c>
      <c r="G45" s="102">
        <v>27193</v>
      </c>
      <c r="H45" s="102">
        <v>52377</v>
      </c>
      <c r="I45" s="102">
        <v>80122</v>
      </c>
      <c r="J45" s="102"/>
      <c r="K45" s="51" t="s">
        <v>278</v>
      </c>
    </row>
    <row r="46" spans="1:18" ht="22.5" customHeight="1">
      <c r="B46" s="1078"/>
      <c r="C46" s="133">
        <v>2158</v>
      </c>
      <c r="D46" s="130" t="s">
        <v>279</v>
      </c>
      <c r="E46" s="130"/>
      <c r="F46" s="130"/>
      <c r="G46" s="134">
        <v>62049</v>
      </c>
      <c r="H46" s="134">
        <v>124737</v>
      </c>
      <c r="I46" s="134">
        <v>189242</v>
      </c>
      <c r="J46" s="134"/>
      <c r="K46" s="51" t="s">
        <v>225</v>
      </c>
    </row>
    <row r="47" spans="1:18" ht="22.5" customHeight="1">
      <c r="B47" s="133" t="s">
        <v>121</v>
      </c>
      <c r="C47" s="104" t="s">
        <v>99</v>
      </c>
      <c r="D47" s="101" t="s">
        <v>280</v>
      </c>
      <c r="E47" s="101"/>
      <c r="F47" s="101"/>
      <c r="G47" s="103">
        <v>116046</v>
      </c>
      <c r="H47" s="103">
        <v>229166</v>
      </c>
      <c r="I47" s="103">
        <v>348363</v>
      </c>
      <c r="J47" s="103"/>
      <c r="K47" s="51" t="s">
        <v>120</v>
      </c>
    </row>
    <row r="48" spans="1:18" ht="22.5" customHeight="1">
      <c r="B48" s="1079" t="s">
        <v>281</v>
      </c>
      <c r="C48" s="104" t="s">
        <v>99</v>
      </c>
      <c r="D48" s="101" t="s">
        <v>123</v>
      </c>
      <c r="E48" s="101"/>
      <c r="F48" s="101"/>
      <c r="G48" s="103">
        <v>79832</v>
      </c>
      <c r="H48" s="103">
        <v>165416</v>
      </c>
      <c r="I48" s="103">
        <v>253175</v>
      </c>
      <c r="J48" s="103"/>
      <c r="K48" s="51" t="s">
        <v>282</v>
      </c>
    </row>
    <row r="49" spans="2:11" ht="22.5" customHeight="1">
      <c r="B49" s="1080"/>
      <c r="C49" s="104" t="s">
        <v>99</v>
      </c>
      <c r="D49" s="101" t="s">
        <v>251</v>
      </c>
      <c r="E49" s="101"/>
      <c r="F49" s="101"/>
      <c r="G49" s="103">
        <v>38011</v>
      </c>
      <c r="H49" s="103">
        <v>81623</v>
      </c>
      <c r="I49" s="103">
        <v>110046</v>
      </c>
      <c r="J49" s="103"/>
      <c r="K49" s="51" t="s">
        <v>251</v>
      </c>
    </row>
    <row r="50" spans="2:11" ht="22.5" customHeight="1">
      <c r="B50" s="1081"/>
      <c r="C50" s="132" t="s">
        <v>99</v>
      </c>
      <c r="D50" s="130" t="s">
        <v>283</v>
      </c>
      <c r="E50" s="130"/>
      <c r="F50" s="130"/>
      <c r="G50" s="103">
        <v>53</v>
      </c>
      <c r="H50" s="103">
        <v>816</v>
      </c>
      <c r="I50" s="103">
        <v>820</v>
      </c>
      <c r="J50" s="103"/>
      <c r="K50" s="51" t="s">
        <v>284</v>
      </c>
    </row>
  </sheetData>
  <mergeCells count="24">
    <mergeCell ref="C6:R6"/>
    <mergeCell ref="C7:C8"/>
    <mergeCell ref="D7:D8"/>
    <mergeCell ref="E7:E8"/>
    <mergeCell ref="F7:F8"/>
    <mergeCell ref="G7:G8"/>
    <mergeCell ref="H7:H8"/>
    <mergeCell ref="I7:K7"/>
    <mergeCell ref="L7:L8"/>
    <mergeCell ref="M7:Q7"/>
    <mergeCell ref="R7:R8"/>
    <mergeCell ref="C18:R18"/>
    <mergeCell ref="C19:C20"/>
    <mergeCell ref="D19:D20"/>
    <mergeCell ref="E19:E20"/>
    <mergeCell ref="F19:F20"/>
    <mergeCell ref="G19:G20"/>
    <mergeCell ref="H19:H20"/>
    <mergeCell ref="I19:K19"/>
    <mergeCell ref="B42:B46"/>
    <mergeCell ref="B48:B50"/>
    <mergeCell ref="L19:L20"/>
    <mergeCell ref="M19:Q19"/>
    <mergeCell ref="R19:R20"/>
  </mergeCells>
  <phoneticPr fontId="14"/>
  <printOptions horizontalCentered="1"/>
  <pageMargins left="0" right="0" top="0.78740157480314965" bottom="0.39370078740157483" header="0" footer="0.19685039370078741"/>
  <pageSetup paperSize="8" scale="78" orientation="portrait" r:id="rId1"/>
  <headerFooter scaleWithDoc="0" alignWithMargins="0">
    <oddFooter>&amp;R&amp;9&amp;F &amp;A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4" ma:contentTypeDescription="Create a new document." ma:contentTypeScope="" ma:versionID="14a651d350244d468285be304cb32fd3">
  <xsd:schema xmlns:xsd="http://www.w3.org/2001/XMLSchema" xmlns:xs="http://www.w3.org/2001/XMLSchema" xmlns:p="http://schemas.microsoft.com/office/2006/metadata/properties" xmlns:ns2="eb101be0-c27f-4377-b725-3b531c5b52f1" xmlns:ns3="822c1772-a4c6-4532-ad50-0635239aba1d" targetNamespace="http://schemas.microsoft.com/office/2006/metadata/properties" ma:root="true" ma:fieldsID="83fb1dabdb82bd42634e6c1098a0752a" ns2:_="" ns3:_=""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9AB7B8-2F1D-4F4D-A2B2-A7E137895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92548-D48A-4C42-9F4F-8B3136A9A736}">
  <ds:schemaRefs>
    <ds:schemaRef ds:uri="http://purl.org/dc/dcmitype/"/>
    <ds:schemaRef ds:uri="822c1772-a4c6-4532-ad50-0635239aba1d"/>
    <ds:schemaRef ds:uri="http://purl.org/dc/elements/1.1/"/>
    <ds:schemaRef ds:uri="eb101be0-c27f-4377-b725-3b531c5b52f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【2-7】e-POWER(Sales)</vt:lpstr>
      <vt:lpstr>Consolidated sales</vt:lpstr>
      <vt:lpstr>'【2-7】e-POWER(Sales)'!Print_Area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cp:lastPrinted>2024-02-02T02:44:03Z</cp:lastPrinted>
  <dcterms:created xsi:type="dcterms:W3CDTF">2018-07-30T04:27:11Z</dcterms:created>
  <dcterms:modified xsi:type="dcterms:W3CDTF">2025-01-31T03:20:46Z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</Properties>
</file>